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WER_DKS\Desktop\"/>
    </mc:Choice>
  </mc:AlternateContent>
  <bookViews>
    <workbookView xWindow="0" yWindow="0" windowWidth="28800" windowHeight="12330"/>
  </bookViews>
  <sheets>
    <sheet name="типовое меню" sheetId="2" r:id="rId1"/>
    <sheet name="Лист1" sheetId="1" r:id="rId2"/>
  </sheets>
  <calcPr calcId="162913"/>
</workbook>
</file>

<file path=xl/calcChain.xml><?xml version="1.0" encoding="utf-8"?>
<calcChain xmlns="http://schemas.openxmlformats.org/spreadsheetml/2006/main">
  <c r="J170" i="2" l="1"/>
  <c r="I170" i="2"/>
  <c r="H170" i="2"/>
  <c r="G170" i="2"/>
  <c r="J129" i="2"/>
  <c r="H129" i="2"/>
  <c r="G129" i="2"/>
  <c r="J109" i="2"/>
  <c r="I109" i="2"/>
  <c r="H109" i="2"/>
  <c r="G109" i="2"/>
  <c r="J49" i="2"/>
  <c r="I49" i="2"/>
  <c r="I55" i="2"/>
  <c r="I66" i="2"/>
  <c r="H49" i="2"/>
  <c r="G49" i="2"/>
  <c r="G115" i="2"/>
  <c r="G126" i="2"/>
  <c r="B207" i="2"/>
  <c r="A207" i="2"/>
  <c r="L206" i="2"/>
  <c r="J206" i="2"/>
  <c r="J207" i="2"/>
  <c r="I206" i="2"/>
  <c r="I207" i="2"/>
  <c r="H206" i="2"/>
  <c r="H207" i="2"/>
  <c r="G206" i="2"/>
  <c r="F206" i="2"/>
  <c r="F207" i="2"/>
  <c r="A197" i="2"/>
  <c r="L196" i="2"/>
  <c r="L207" i="2"/>
  <c r="J196" i="2"/>
  <c r="I196" i="2"/>
  <c r="H196" i="2"/>
  <c r="G196" i="2"/>
  <c r="G207" i="2"/>
  <c r="B188" i="2"/>
  <c r="A188" i="2"/>
  <c r="L187" i="2"/>
  <c r="J187" i="2"/>
  <c r="I187" i="2"/>
  <c r="H187" i="2"/>
  <c r="G187" i="2"/>
  <c r="F187" i="2"/>
  <c r="F188" i="2"/>
  <c r="A178" i="2"/>
  <c r="L177" i="2"/>
  <c r="L188" i="2"/>
  <c r="J177" i="2"/>
  <c r="J188" i="2"/>
  <c r="I177" i="2"/>
  <c r="I188" i="2"/>
  <c r="H177" i="2"/>
  <c r="H188" i="2"/>
  <c r="G177" i="2"/>
  <c r="G188" i="2"/>
  <c r="B167" i="2"/>
  <c r="A167" i="2"/>
  <c r="L166" i="2"/>
  <c r="J166" i="2"/>
  <c r="I166" i="2"/>
  <c r="H166" i="2"/>
  <c r="G166" i="2"/>
  <c r="F166" i="2"/>
  <c r="F167" i="2"/>
  <c r="A157" i="2"/>
  <c r="L156" i="2"/>
  <c r="J156" i="2"/>
  <c r="J167" i="2"/>
  <c r="I156" i="2"/>
  <c r="I167" i="2"/>
  <c r="H156" i="2"/>
  <c r="H167" i="2"/>
  <c r="G156" i="2"/>
  <c r="G167" i="2"/>
  <c r="B147" i="2"/>
  <c r="A147" i="2"/>
  <c r="L146" i="2"/>
  <c r="J146" i="2"/>
  <c r="I146" i="2"/>
  <c r="H146" i="2"/>
  <c r="G146" i="2"/>
  <c r="F146" i="2"/>
  <c r="F147" i="2"/>
  <c r="A137" i="2"/>
  <c r="L136" i="2"/>
  <c r="L147" i="2"/>
  <c r="I136" i="2"/>
  <c r="I147" i="2"/>
  <c r="H136" i="2"/>
  <c r="H147" i="2"/>
  <c r="J136" i="2"/>
  <c r="J147" i="2"/>
  <c r="G136" i="2"/>
  <c r="G147" i="2"/>
  <c r="B126" i="2"/>
  <c r="A126" i="2"/>
  <c r="L125" i="2"/>
  <c r="J125" i="2"/>
  <c r="I125" i="2"/>
  <c r="H125" i="2"/>
  <c r="G125" i="2"/>
  <c r="F125" i="2"/>
  <c r="F126" i="2"/>
  <c r="A116" i="2"/>
  <c r="L115" i="2"/>
  <c r="L126" i="2"/>
  <c r="J115" i="2"/>
  <c r="J126" i="2"/>
  <c r="I115" i="2"/>
  <c r="I126" i="2"/>
  <c r="H115" i="2"/>
  <c r="H126" i="2"/>
  <c r="B106" i="2"/>
  <c r="A106" i="2"/>
  <c r="L105" i="2"/>
  <c r="J105" i="2"/>
  <c r="I105" i="2"/>
  <c r="H105" i="2"/>
  <c r="G105" i="2"/>
  <c r="F105" i="2"/>
  <c r="F106" i="2"/>
  <c r="B96" i="2"/>
  <c r="A96" i="2"/>
  <c r="L95" i="2"/>
  <c r="L106" i="2"/>
  <c r="J95" i="2"/>
  <c r="J106" i="2"/>
  <c r="I95" i="2"/>
  <c r="I106" i="2"/>
  <c r="H95" i="2"/>
  <c r="H106" i="2"/>
  <c r="G95" i="2"/>
  <c r="G106" i="2"/>
  <c r="B87" i="2"/>
  <c r="A87" i="2"/>
  <c r="L86" i="2"/>
  <c r="J86" i="2"/>
  <c r="I86" i="2"/>
  <c r="H86" i="2"/>
  <c r="G86" i="2"/>
  <c r="F86" i="2"/>
  <c r="F87" i="2"/>
  <c r="B77" i="2"/>
  <c r="A77" i="2"/>
  <c r="L76" i="2"/>
  <c r="L87" i="2"/>
  <c r="J76" i="2"/>
  <c r="J87" i="2"/>
  <c r="I76" i="2"/>
  <c r="I87" i="2"/>
  <c r="H76" i="2"/>
  <c r="H87" i="2"/>
  <c r="G76" i="2"/>
  <c r="G87" i="2"/>
  <c r="B66" i="2"/>
  <c r="A66" i="2"/>
  <c r="L65" i="2"/>
  <c r="J65" i="2"/>
  <c r="I65" i="2"/>
  <c r="H65" i="2"/>
  <c r="G65" i="2"/>
  <c r="F65" i="2"/>
  <c r="F66" i="2"/>
  <c r="B56" i="2"/>
  <c r="A56" i="2"/>
  <c r="L55" i="2"/>
  <c r="L66" i="2"/>
  <c r="J55" i="2"/>
  <c r="J66" i="2"/>
  <c r="H55" i="2"/>
  <c r="H66" i="2"/>
  <c r="G55" i="2"/>
  <c r="G66" i="2"/>
  <c r="B46" i="2"/>
  <c r="A46" i="2"/>
  <c r="L45" i="2"/>
  <c r="J45" i="2"/>
  <c r="I45" i="2"/>
  <c r="H45" i="2"/>
  <c r="G45" i="2"/>
  <c r="F45" i="2"/>
  <c r="F46" i="2"/>
  <c r="B36" i="2"/>
  <c r="A36" i="2"/>
  <c r="L35" i="2"/>
  <c r="L46" i="2"/>
  <c r="J35" i="2"/>
  <c r="J46" i="2"/>
  <c r="I35" i="2"/>
  <c r="I46" i="2"/>
  <c r="H35" i="2"/>
  <c r="H46" i="2"/>
  <c r="G35" i="2"/>
  <c r="G46" i="2"/>
  <c r="B25" i="2"/>
  <c r="A25" i="2"/>
  <c r="L24" i="2"/>
  <c r="J24" i="2"/>
  <c r="I24" i="2"/>
  <c r="H24" i="2"/>
  <c r="G24" i="2"/>
  <c r="F24" i="2"/>
  <c r="F25" i="2"/>
  <c r="B15" i="2"/>
  <c r="A15" i="2"/>
  <c r="L14" i="2"/>
  <c r="L25" i="2"/>
  <c r="J14" i="2"/>
  <c r="J25" i="2"/>
  <c r="I14" i="2"/>
  <c r="I25" i="2"/>
  <c r="H14" i="2"/>
  <c r="H25" i="2"/>
  <c r="G14" i="2"/>
  <c r="G25" i="2"/>
  <c r="J152" i="1"/>
  <c r="I152" i="1"/>
  <c r="H152" i="1"/>
  <c r="G152" i="1"/>
  <c r="J172" i="1"/>
  <c r="I172" i="1"/>
  <c r="I178" i="1"/>
  <c r="I189" i="1"/>
  <c r="H172" i="1"/>
  <c r="H178" i="1"/>
  <c r="H189" i="1"/>
  <c r="H209" i="1"/>
  <c r="G172" i="1"/>
  <c r="G178" i="1"/>
  <c r="G189" i="1"/>
  <c r="G209" i="1"/>
  <c r="J131" i="1"/>
  <c r="H131" i="1"/>
  <c r="G131" i="1"/>
  <c r="I116" i="1"/>
  <c r="I127" i="1"/>
  <c r="H116" i="1"/>
  <c r="G116" i="1"/>
  <c r="G127" i="1"/>
  <c r="J96" i="1"/>
  <c r="J71" i="1"/>
  <c r="I71" i="1"/>
  <c r="H71" i="1"/>
  <c r="G71" i="1"/>
  <c r="B208" i="1"/>
  <c r="A208" i="1"/>
  <c r="L207" i="1"/>
  <c r="J207" i="1"/>
  <c r="I207" i="1"/>
  <c r="H207" i="1"/>
  <c r="G207" i="1"/>
  <c r="F207" i="1"/>
  <c r="A198" i="1"/>
  <c r="L197" i="1"/>
  <c r="L208" i="1"/>
  <c r="J197" i="1"/>
  <c r="J208" i="1"/>
  <c r="I197" i="1"/>
  <c r="I208" i="1"/>
  <c r="H197" i="1"/>
  <c r="H208" i="1"/>
  <c r="G197" i="1"/>
  <c r="G208" i="1"/>
  <c r="F208" i="1"/>
  <c r="B189" i="1"/>
  <c r="A189" i="1"/>
  <c r="L188" i="1"/>
  <c r="J188" i="1"/>
  <c r="I188" i="1"/>
  <c r="H188" i="1"/>
  <c r="G188" i="1"/>
  <c r="F188" i="1"/>
  <c r="A179" i="1"/>
  <c r="L178" i="1"/>
  <c r="L189" i="1"/>
  <c r="J178" i="1"/>
  <c r="J189" i="1"/>
  <c r="J209" i="1"/>
  <c r="F189" i="1"/>
  <c r="B168" i="1"/>
  <c r="A168" i="1"/>
  <c r="L167" i="1"/>
  <c r="J167" i="1"/>
  <c r="I167" i="1"/>
  <c r="H167" i="1"/>
  <c r="G167" i="1"/>
  <c r="F167" i="1"/>
  <c r="A158" i="1"/>
  <c r="L157" i="1"/>
  <c r="L168" i="1"/>
  <c r="J157" i="1"/>
  <c r="J168" i="1"/>
  <c r="I157" i="1"/>
  <c r="I168" i="1"/>
  <c r="H157" i="1"/>
  <c r="H168" i="1"/>
  <c r="G157" i="1"/>
  <c r="G168" i="1"/>
  <c r="F168" i="1"/>
  <c r="B148" i="1"/>
  <c r="A148" i="1"/>
  <c r="L147" i="1"/>
  <c r="J147" i="1"/>
  <c r="I147" i="1"/>
  <c r="H147" i="1"/>
  <c r="G147" i="1"/>
  <c r="F147" i="1"/>
  <c r="A138" i="1"/>
  <c r="L137" i="1"/>
  <c r="L148" i="1"/>
  <c r="J137" i="1"/>
  <c r="J148" i="1"/>
  <c r="I137" i="1"/>
  <c r="I148" i="1"/>
  <c r="I209" i="1"/>
  <c r="H137" i="1"/>
  <c r="H148" i="1"/>
  <c r="G137" i="1"/>
  <c r="G148" i="1"/>
  <c r="F148" i="1"/>
  <c r="B127" i="1"/>
  <c r="A127" i="1"/>
  <c r="L126" i="1"/>
  <c r="J126" i="1"/>
  <c r="I126" i="1"/>
  <c r="H126" i="1"/>
  <c r="G126" i="1"/>
  <c r="F126" i="1"/>
  <c r="F127" i="1"/>
  <c r="A117" i="1"/>
  <c r="L116" i="1"/>
  <c r="L127" i="1"/>
  <c r="J116" i="1"/>
  <c r="J127" i="1"/>
  <c r="B107" i="1"/>
  <c r="A107" i="1"/>
  <c r="L106" i="1"/>
  <c r="J106" i="1"/>
  <c r="I106" i="1"/>
  <c r="H106" i="1"/>
  <c r="G106" i="1"/>
  <c r="F106" i="1"/>
  <c r="B97" i="1"/>
  <c r="A97" i="1"/>
  <c r="L96" i="1"/>
  <c r="L107" i="1"/>
  <c r="I96" i="1"/>
  <c r="I107" i="1"/>
  <c r="H96" i="1"/>
  <c r="H107" i="1"/>
  <c r="G96" i="1"/>
  <c r="G107" i="1"/>
  <c r="F107" i="1"/>
  <c r="B88" i="1"/>
  <c r="A88" i="1"/>
  <c r="L87" i="1"/>
  <c r="J87" i="1"/>
  <c r="I87" i="1"/>
  <c r="H87" i="1"/>
  <c r="G87" i="1"/>
  <c r="F87" i="1"/>
  <c r="B78" i="1"/>
  <c r="A78" i="1"/>
  <c r="L77" i="1"/>
  <c r="L88" i="1"/>
  <c r="J77" i="1"/>
  <c r="J88" i="1"/>
  <c r="I77" i="1"/>
  <c r="H77" i="1"/>
  <c r="H88" i="1"/>
  <c r="G77" i="1"/>
  <c r="G88" i="1"/>
  <c r="F88" i="1"/>
  <c r="B67" i="1"/>
  <c r="A67" i="1"/>
  <c r="L66" i="1"/>
  <c r="J66" i="1"/>
  <c r="I66" i="1"/>
  <c r="H66" i="1"/>
  <c r="G66" i="1"/>
  <c r="F66" i="1"/>
  <c r="B57" i="1"/>
  <c r="A57" i="1"/>
  <c r="L56" i="1"/>
  <c r="L67" i="1"/>
  <c r="J56" i="1"/>
  <c r="J67" i="1"/>
  <c r="I56" i="1"/>
  <c r="I67" i="1"/>
  <c r="H56" i="1"/>
  <c r="H67" i="1"/>
  <c r="G56" i="1"/>
  <c r="G67" i="1"/>
  <c r="F67" i="1"/>
  <c r="B47" i="1"/>
  <c r="A47" i="1"/>
  <c r="L46" i="1"/>
  <c r="J46" i="1"/>
  <c r="I46" i="1"/>
  <c r="H46" i="1"/>
  <c r="G46" i="1"/>
  <c r="F46" i="1"/>
  <c r="B37" i="1"/>
  <c r="A37" i="1"/>
  <c r="L36" i="1"/>
  <c r="L47" i="1"/>
  <c r="J36" i="1"/>
  <c r="J47" i="1"/>
  <c r="I36" i="1"/>
  <c r="I47" i="1"/>
  <c r="H36" i="1"/>
  <c r="H47" i="1"/>
  <c r="G36" i="1"/>
  <c r="F47" i="1"/>
  <c r="B26" i="1"/>
  <c r="A26" i="1"/>
  <c r="L25" i="1"/>
  <c r="J25" i="1"/>
  <c r="I25" i="1"/>
  <c r="H25" i="1"/>
  <c r="G25" i="1"/>
  <c r="F25" i="1"/>
  <c r="B16" i="1"/>
  <c r="A16" i="1"/>
  <c r="L15" i="1"/>
  <c r="L26" i="1"/>
  <c r="J15" i="1"/>
  <c r="J26" i="1"/>
  <c r="I15" i="1"/>
  <c r="I26" i="1"/>
  <c r="H15" i="1"/>
  <c r="H26" i="1"/>
  <c r="G15" i="1"/>
  <c r="G26" i="1"/>
  <c r="F26" i="1"/>
  <c r="J107" i="1"/>
  <c r="H127" i="1"/>
  <c r="G47" i="1"/>
  <c r="I88" i="1"/>
  <c r="F209" i="1"/>
  <c r="L209" i="1"/>
  <c r="L167" i="2"/>
  <c r="F208" i="2"/>
  <c r="G208" i="2"/>
  <c r="H208" i="2"/>
  <c r="I208" i="2"/>
  <c r="J208" i="2"/>
  <c r="L208" i="2"/>
</calcChain>
</file>

<file path=xl/sharedStrings.xml><?xml version="1.0" encoding="utf-8"?>
<sst xmlns="http://schemas.openxmlformats.org/spreadsheetml/2006/main" count="524" uniqueCount="122">
  <si>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</si>
  <si>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</si>
  <si>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</si>
  <si>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</si>
  <si>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</si>
  <si>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</si>
  <si>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</si>
  <si>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</si>
  <si>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</si>
  <si>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</si>
  <si>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</si>
  <si>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</si>
  <si>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</si>
  <si>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</si>
  <si>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</si>
  <si>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</si>
  <si>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</si>
  <si>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</si>
  <si>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</si>
  <si>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</si>
  <si>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</si>
  <si>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</si>
  <si>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</si>
  <si>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</si>
  <si>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</si>
  <si>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</si>
  <si>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</si>
  <si>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</si>
  <si>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</si>
  <si>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</si>
  <si>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</si>
  <si>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</si>
  <si>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</si>
  <si>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</si>
  <si>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</si>
  <si>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</si>
  <si>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</si>
  <si>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</si>
  <si>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</si>
  <si>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</si>
  <si>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Щи из св. капусты с говядиной, со сметаной</t>
  </si>
  <si>
    <t>200/10/10</t>
  </si>
  <si>
    <t>Хлеб ржаной</t>
  </si>
  <si>
    <t>закуски</t>
  </si>
  <si>
    <t xml:space="preserve">Хлеб пшеничный </t>
  </si>
  <si>
    <t>150/5</t>
  </si>
  <si>
    <t>Гуляш из говядины (говядина, морковь, лук репч.,томат паста, масло слив., соль йод.)</t>
  </si>
  <si>
    <r>
      <rPr>
        <sz val="10"/>
        <rFont val="Calibri"/>
        <family val="2"/>
        <charset val="204"/>
      </rPr>
      <t>Гарнир каша гречневая рассыпчатая (крупа
гречневая, масло сливочное, соль йод.)</t>
    </r>
  </si>
  <si>
    <r>
      <rPr>
        <sz val="10"/>
        <rFont val="Calibri"/>
        <family val="2"/>
        <charset val="204"/>
      </rPr>
      <t>Суп молочный с вермишелью (молоко, вода,
вермишель, масло сл, сахар-песок)</t>
    </r>
  </si>
  <si>
    <t>Суп картофельный с бобовыми, с говядиной (картофель, горох, морковь, лук репч., масло раст., говядина)</t>
  </si>
  <si>
    <t>Котлета рыбная (минтай, хлеб пш., сухари панир., масло растит.. соль йодир.,)</t>
  </si>
  <si>
    <t>Пюре картофельное (картофель, молоко, масло слив., соль йод.)</t>
  </si>
  <si>
    <t>Компот из свежих плодов (яблоки свежие, сахар-песок, лимонная кислота)</t>
  </si>
  <si>
    <t>Щи из св. капусты с говядиной, со сметаной,
зеленью  (говядина, картофель, капуста, морковь, лук репч., томат паста, масло раст., соль йод., сметана)</t>
  </si>
  <si>
    <r>
      <t>Запеканка из творога</t>
    </r>
    <r>
      <rPr>
        <sz val="10"/>
        <color indexed="8"/>
        <rFont val="Calibri"/>
        <family val="2"/>
        <charset val="204"/>
      </rPr>
      <t xml:space="preserve"> со сгущенным молоком (творог, яйца, мука пшеничная, сахар-песок, масло подсолнечное, сгущ. молоко)</t>
    </r>
  </si>
  <si>
    <t>Суп картофельный с рыбными консервами и перловой крупой (консервы рыбные, картофель, крупа перловая,  морковь, лук репчатый, масло раст., соль йодированная)</t>
  </si>
  <si>
    <t>Рис отварной (крупа рисовая, масло слив., соль йодир.)</t>
  </si>
  <si>
    <r>
      <rPr>
        <sz val="10"/>
        <rFont val="Calibri"/>
        <family val="2"/>
        <charset val="204"/>
      </rPr>
      <t>Какао–напиток (какао порошок, сахар-песок,
молоко)</t>
    </r>
  </si>
  <si>
    <t>150</t>
  </si>
  <si>
    <t>МБОУ Дальнеконстантиновская СШ</t>
  </si>
  <si>
    <t>Сироткина Наталия Геннадьевна.</t>
  </si>
  <si>
    <t>Яйцо вареное</t>
  </si>
  <si>
    <t>Каша молочная пшенная(пшено,молоко,сахар,соль йод,масло сливочное.)</t>
  </si>
  <si>
    <t>Кофейный напиток"школьный"(напиток кофейный злаковый,молоко,сахар)</t>
  </si>
  <si>
    <t>Хлеб пшеничный</t>
  </si>
  <si>
    <t>Фрукт свежий</t>
  </si>
  <si>
    <t>Суп картофельный с бобовыми и фаршем(картофель,горох,масло растите,говядина,лук реп,морковь,соль йод.)</t>
  </si>
  <si>
    <t>Рыба припущенная в молоке с луком(рыба свежая,молоко,лук реп,масло растит,соль йод.)</t>
  </si>
  <si>
    <t>Картофельное пюре (картофель,молоко,масло сливочное,соль йод.)</t>
  </si>
  <si>
    <t>Компот из кураги + вит С (курага,сахар)</t>
  </si>
  <si>
    <t>Салат из свеклы с зеленым горошком(свекла,зеленый горошек, масло растительное,соль йод.)</t>
  </si>
  <si>
    <t>Борщ с капустой, картофелем,мясом и сметаной(картофель,капуста,лук реп,морковь,свекла,мясо говядина,сметана,соль йод.)</t>
  </si>
  <si>
    <t>Икра кабачковая</t>
  </si>
  <si>
    <t>60</t>
  </si>
  <si>
    <t>Омлет натуральный(яйцо,молоко,масло сливочное,соль йод)</t>
  </si>
  <si>
    <t>Чай с сахаром(чай заварка,сахар)</t>
  </si>
  <si>
    <t>431</t>
  </si>
  <si>
    <t>Бутерброд с сыром(сыр,хлеб пшеничный)</t>
  </si>
  <si>
    <t>Суп картофельный с макаронными изделиями с курицей(курица,картофель,лук реп,морковь, масло сливочное,макаронные изделия)</t>
  </si>
  <si>
    <t>Компот из свежих плодов (груши свежие, сахар-песок, лимонная кислота)</t>
  </si>
  <si>
    <t>Кисель из свежих ягод(крахмал картоф,сахар,ягоды свежие)200</t>
  </si>
  <si>
    <t>Молоко обогощенное витаминами</t>
  </si>
  <si>
    <t>Суп картофельный с курицей(курица,картофель,морковь,лук реп,масло сливочное,соль йод.)</t>
  </si>
  <si>
    <t>Котлета из курицы(феле куриное,хлеб пшеничный,молоко,масло сливочное,соль йод)</t>
  </si>
  <si>
    <t>Макаронные изделия отварные(макаронные изделия,масло сливочное,соль йод.)</t>
  </si>
  <si>
    <t>Компот из свежих плодов(груши,(яблоки),сахар,лимонная кислота)</t>
  </si>
  <si>
    <t>Сок натуральный</t>
  </si>
  <si>
    <t>Зеленый горошек консервированный</t>
  </si>
  <si>
    <t>Каша молочная гречневая(крупа гречневая,молоко,сахар,масло сливочное,соль йод.)</t>
  </si>
  <si>
    <t>Оладьи со сгущенным молоком(мука,соль йод,яйцо,дрожжи,масло растительное,сгущенное молоко)</t>
  </si>
  <si>
    <t>Чай с молоком(чай заварка,малоко,сахар)</t>
  </si>
  <si>
    <t>Ряженка</t>
  </si>
  <si>
    <t>Салат из квашенной капусты</t>
  </si>
  <si>
    <t>100</t>
  </si>
  <si>
    <t>252+354</t>
  </si>
  <si>
    <t>Печень тушеная в сметанном соусе(печень говяжья,мука,масло сливочное,лук репчатый)</t>
  </si>
  <si>
    <t>Кофейный напиток"школьный"</t>
  </si>
  <si>
    <t>Каша молочная пшенная с маслом</t>
  </si>
  <si>
    <t>Суп молочный с вермишелью</t>
  </si>
  <si>
    <t>Кисель из свежих ягод</t>
  </si>
  <si>
    <r>
      <t>Запеканка из творога</t>
    </r>
    <r>
      <rPr>
        <sz val="10"/>
        <color indexed="8"/>
        <rFont val="Calibri"/>
        <family val="2"/>
        <charset val="204"/>
      </rPr>
      <t xml:space="preserve"> со сгущенным молоком </t>
    </r>
  </si>
  <si>
    <t>Рыба припущенная в молоке с луком</t>
  </si>
  <si>
    <t>Картофельное пюре</t>
  </si>
  <si>
    <t xml:space="preserve">Компот из кураги с вит С </t>
  </si>
  <si>
    <t>Салат из свеклы с зеленым горошком</t>
  </si>
  <si>
    <t>Котлета из курицы</t>
  </si>
  <si>
    <t>Макаронные изделия отварные</t>
  </si>
  <si>
    <t>Компот из свежих плодов</t>
  </si>
  <si>
    <t>Гуляш из говядины</t>
  </si>
  <si>
    <t>Гарнир каша гречневая рассыпчатая</t>
  </si>
  <si>
    <t xml:space="preserve">Компот из свежих плодов </t>
  </si>
  <si>
    <t xml:space="preserve">Котлета рыбная </t>
  </si>
  <si>
    <t xml:space="preserve">Пюре картофельное </t>
  </si>
  <si>
    <t>Омлет натуральный</t>
  </si>
  <si>
    <t>Чай с сахаром</t>
  </si>
  <si>
    <t>Бутерброд с сыром</t>
  </si>
  <si>
    <t>Печень тушеная в сметанном соусе</t>
  </si>
  <si>
    <t xml:space="preserve">Рис отварной </t>
  </si>
  <si>
    <t xml:space="preserve">Какао–напиток </t>
  </si>
  <si>
    <t>Каша молочная гречневая</t>
  </si>
  <si>
    <t>Оладьи со сгущенным молоком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</si>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</sst>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"/>
    <numFmt numFmtId="166" formatCode="0.0000"/>
    <numFmt numFmtId="167" formatCode="0.000000"/>
    <numFmt numFmtId="168" formatCode="0.00000"/>
    <numFmt numFmtId="169" formatCode="0.0000000"/>
    <numFmt numFmtId="170" formatCode="0.00000000"/>
  </numFmts>
  <fonts count="23" x14ac:knownFonts="1">
    <font>
      <sz val="11"/>
      <color theme="1"/>
      <name val="Calibri"/>
      <scheme val="minor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6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7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0" xfId="0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/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8" xfId="0" applyFont="1" applyFill="1" applyBorder="1" applyAlignment="1">
      <alignment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7" fillId="2" borderId="3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5" fillId="0" borderId="26" xfId="0" applyFont="1" applyFill="1" applyBorder="1" applyAlignment="1" applyProtection="1">
      <alignment horizontal="center" vertical="center" wrapText="1"/>
      <protection locked="0"/>
    </xf>
    <xf numFmtId="164" fontId="16" fillId="0" borderId="26" xfId="0" applyNumberFormat="1" applyFont="1" applyFill="1" applyBorder="1" applyAlignment="1" applyProtection="1">
      <alignment horizontal="center" vertical="center" shrinkToFit="1"/>
      <protection locked="0"/>
    </xf>
    <xf numFmtId="2" fontId="16" fillId="0" borderId="26" xfId="0" applyNumberFormat="1" applyFont="1" applyFill="1" applyBorder="1" applyAlignment="1" applyProtection="1">
      <alignment horizontal="center" vertical="center" shrinkToFit="1"/>
      <protection locked="0"/>
    </xf>
    <xf numFmtId="165" fontId="16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26" xfId="0" applyFont="1" applyFill="1" applyBorder="1" applyAlignment="1" applyProtection="1">
      <alignment horizontal="center" vertical="center" wrapText="1"/>
      <protection locked="0"/>
    </xf>
    <xf numFmtId="1" fontId="16" fillId="0" borderId="26" xfId="0" applyNumberFormat="1" applyFont="1" applyBorder="1" applyAlignment="1" applyProtection="1">
      <alignment horizontal="center" vertical="center" shrinkToFit="1"/>
      <protection locked="0"/>
    </xf>
    <xf numFmtId="2" fontId="16" fillId="0" borderId="26" xfId="0" applyNumberFormat="1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left" vertical="top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164" fontId="16" fillId="0" borderId="27" xfId="0" applyNumberFormat="1" applyFont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Protection="1">
      <protection locked="0"/>
    </xf>
    <xf numFmtId="165" fontId="16" fillId="0" borderId="26" xfId="0" applyNumberFormat="1" applyFont="1" applyBorder="1" applyAlignment="1" applyProtection="1">
      <alignment horizontal="center" vertical="center" shrinkToFit="1"/>
      <protection locked="0"/>
    </xf>
    <xf numFmtId="0" fontId="15" fillId="0" borderId="26" xfId="1" applyFont="1" applyFill="1" applyBorder="1" applyAlignment="1" applyProtection="1">
      <alignment horizontal="left" vertical="top" wrapText="1"/>
      <protection locked="0"/>
    </xf>
    <xf numFmtId="0" fontId="15" fillId="0" borderId="26" xfId="1" applyFont="1" applyFill="1" applyBorder="1" applyAlignment="1" applyProtection="1">
      <alignment horizontal="center" vertical="center" wrapText="1"/>
      <protection locked="0"/>
    </xf>
    <xf numFmtId="164" fontId="16" fillId="0" borderId="26" xfId="1" applyNumberFormat="1" applyFont="1" applyFill="1" applyBorder="1" applyAlignment="1" applyProtection="1">
      <alignment horizontal="center" vertical="center" shrinkToFit="1"/>
      <protection locked="0"/>
    </xf>
    <xf numFmtId="2" fontId="16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26" xfId="1" applyFont="1" applyFill="1" applyBorder="1" applyAlignment="1" applyProtection="1">
      <alignment horizontal="center" vertical="center" wrapText="1"/>
      <protection locked="0"/>
    </xf>
    <xf numFmtId="2" fontId="16" fillId="0" borderId="28" xfId="0" applyNumberFormat="1" applyFont="1" applyBorder="1" applyAlignment="1" applyProtection="1">
      <alignment horizontal="center" vertical="center" shrinkToFit="1"/>
      <protection locked="0"/>
    </xf>
    <xf numFmtId="165" fontId="16" fillId="0" borderId="28" xfId="0" applyNumberFormat="1" applyFont="1" applyBorder="1" applyAlignment="1" applyProtection="1">
      <alignment horizontal="center" vertical="center" shrinkToFit="1"/>
      <protection locked="0"/>
    </xf>
    <xf numFmtId="1" fontId="16" fillId="0" borderId="29" xfId="0" applyNumberFormat="1" applyFont="1" applyBorder="1" applyAlignment="1" applyProtection="1">
      <alignment horizontal="center" vertical="center" shrinkToFit="1"/>
      <protection locked="0"/>
    </xf>
    <xf numFmtId="2" fontId="16" fillId="0" borderId="2" xfId="0" applyNumberFormat="1" applyFont="1" applyBorder="1" applyAlignment="1" applyProtection="1">
      <alignment horizontal="center" vertical="center" shrinkToFit="1"/>
      <protection locked="0"/>
    </xf>
    <xf numFmtId="165" fontId="16" fillId="0" borderId="2" xfId="0" applyNumberFormat="1" applyFont="1" applyBorder="1" applyAlignment="1" applyProtection="1">
      <alignment horizontal="center" vertical="center" shrinkToFit="1"/>
      <protection locked="0"/>
    </xf>
    <xf numFmtId="2" fontId="16" fillId="0" borderId="30" xfId="0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0" fillId="5" borderId="1" xfId="0" applyFill="1" applyBorder="1"/>
    <xf numFmtId="0" fontId="0" fillId="5" borderId="2" xfId="0" applyFill="1" applyBorder="1"/>
    <xf numFmtId="0" fontId="4" fillId="5" borderId="2" xfId="0" applyFont="1" applyFill="1" applyBorder="1" applyProtection="1"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2" xfId="0" applyFont="1" applyFill="1" applyBorder="1" applyAlignment="1" applyProtection="1">
      <alignment vertical="top" wrapText="1"/>
      <protection locked="0"/>
    </xf>
    <xf numFmtId="0" fontId="3" fillId="4" borderId="26" xfId="0" applyFont="1" applyFill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15" fillId="0" borderId="26" xfId="0" applyFont="1" applyBorder="1" applyAlignment="1">
      <alignment horizontal="left" vertical="top" wrapText="1"/>
    </xf>
    <xf numFmtId="0" fontId="16" fillId="0" borderId="26" xfId="0" applyNumberFormat="1" applyFont="1" applyBorder="1" applyAlignment="1">
      <alignment horizontal="center" vertical="center" shrinkToFit="1"/>
    </xf>
    <xf numFmtId="2" fontId="16" fillId="0" borderId="26" xfId="0" applyNumberFormat="1" applyFont="1" applyBorder="1" applyAlignment="1">
      <alignment horizontal="center" vertical="center" shrinkToFit="1"/>
    </xf>
    <xf numFmtId="165" fontId="16" fillId="0" borderId="26" xfId="0" applyNumberFormat="1" applyFont="1" applyBorder="1" applyAlignment="1">
      <alignment horizontal="center" vertical="center" shrinkToFit="1"/>
    </xf>
    <xf numFmtId="1" fontId="16" fillId="0" borderId="26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6" fillId="0" borderId="26" xfId="0" applyNumberFormat="1" applyFont="1" applyBorder="1" applyAlignment="1">
      <alignment horizontal="center" vertical="center" shrinkToFit="1"/>
    </xf>
    <xf numFmtId="166" fontId="16" fillId="0" borderId="26" xfId="0" applyNumberFormat="1" applyFont="1" applyBorder="1" applyAlignment="1">
      <alignment horizontal="center" vertical="center" shrinkToFit="1"/>
    </xf>
    <xf numFmtId="164" fontId="16" fillId="0" borderId="26" xfId="0" applyNumberFormat="1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left" vertical="top" wrapText="1"/>
    </xf>
    <xf numFmtId="165" fontId="16" fillId="0" borderId="29" xfId="0" applyNumberFormat="1" applyFont="1" applyBorder="1" applyAlignment="1">
      <alignment horizontal="center" vertical="center" shrinkToFit="1"/>
    </xf>
    <xf numFmtId="0" fontId="4" fillId="5" borderId="2" xfId="0" applyFont="1" applyFill="1" applyBorder="1"/>
    <xf numFmtId="0" fontId="19" fillId="4" borderId="32" xfId="0" applyFont="1" applyFill="1" applyBorder="1" applyAlignment="1">
      <alignment horizontal="left"/>
    </xf>
    <xf numFmtId="0" fontId="19" fillId="4" borderId="32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4" borderId="5" xfId="0" applyNumberFormat="1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5" fillId="0" borderId="26" xfId="2" applyFont="1" applyFill="1" applyBorder="1" applyAlignment="1">
      <alignment horizontal="left" vertical="top" wrapText="1"/>
    </xf>
    <xf numFmtId="0" fontId="15" fillId="0" borderId="26" xfId="2" applyFont="1" applyFill="1" applyBorder="1" applyAlignment="1">
      <alignment horizontal="center" vertical="center" wrapText="1"/>
    </xf>
    <xf numFmtId="167" fontId="16" fillId="0" borderId="26" xfId="2" applyNumberFormat="1" applyFont="1" applyFill="1" applyBorder="1" applyAlignment="1">
      <alignment horizontal="center" vertical="center" shrinkToFit="1"/>
    </xf>
    <xf numFmtId="168" fontId="16" fillId="0" borderId="26" xfId="2" applyNumberFormat="1" applyFont="1" applyFill="1" applyBorder="1" applyAlignment="1">
      <alignment horizontal="center" vertical="center" shrinkToFit="1"/>
    </xf>
    <xf numFmtId="0" fontId="17" fillId="0" borderId="26" xfId="2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center" wrapText="1"/>
    </xf>
    <xf numFmtId="167" fontId="16" fillId="0" borderId="26" xfId="0" applyNumberFormat="1" applyFont="1" applyBorder="1" applyAlignment="1">
      <alignment horizontal="center" vertical="center" shrinkToFit="1"/>
    </xf>
    <xf numFmtId="169" fontId="16" fillId="0" borderId="26" xfId="0" applyNumberFormat="1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left" vertical="top" wrapText="1"/>
    </xf>
    <xf numFmtId="170" fontId="16" fillId="0" borderId="26" xfId="0" applyNumberFormat="1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wrapText="1"/>
    </xf>
    <xf numFmtId="164" fontId="16" fillId="0" borderId="27" xfId="0" applyNumberFormat="1" applyFont="1" applyBorder="1" applyAlignment="1">
      <alignment horizontal="center" vertical="center" shrinkToFit="1"/>
    </xf>
    <xf numFmtId="1" fontId="16" fillId="0" borderId="29" xfId="0" applyNumberFormat="1" applyFont="1" applyBorder="1" applyAlignment="1">
      <alignment horizontal="center" vertical="center" shrinkToFit="1"/>
    </xf>
    <xf numFmtId="0" fontId="0" fillId="4" borderId="2" xfId="0" applyFill="1" applyBorder="1"/>
    <xf numFmtId="0" fontId="20" fillId="0" borderId="26" xfId="0" applyFont="1" applyBorder="1" applyAlignment="1">
      <alignment horizontal="left" vertical="top" wrapText="1"/>
    </xf>
    <xf numFmtId="168" fontId="16" fillId="0" borderId="26" xfId="0" applyNumberFormat="1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/>
    </xf>
    <xf numFmtId="0" fontId="19" fillId="0" borderId="21" xfId="2" applyFont="1" applyBorder="1" applyAlignment="1">
      <alignment horizontal="left" vertical="center" wrapText="1"/>
    </xf>
    <xf numFmtId="0" fontId="19" fillId="0" borderId="2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168" fontId="19" fillId="0" borderId="2" xfId="0" applyNumberFormat="1" applyFont="1" applyBorder="1" applyAlignment="1">
      <alignment horizontal="center" vertical="center" wrapText="1"/>
    </xf>
    <xf numFmtId="166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166" fontId="16" fillId="0" borderId="26" xfId="2" applyNumberFormat="1" applyFont="1" applyFill="1" applyBorder="1" applyAlignment="1">
      <alignment horizontal="center" vertical="center" shrinkToFit="1"/>
    </xf>
    <xf numFmtId="165" fontId="16" fillId="0" borderId="26" xfId="2" applyNumberFormat="1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left" vertical="center" wrapText="1"/>
    </xf>
    <xf numFmtId="2" fontId="19" fillId="0" borderId="2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1" fontId="16" fillId="0" borderId="30" xfId="0" applyNumberFormat="1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2" fontId="16" fillId="0" borderId="26" xfId="2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6" fontId="16" fillId="0" borderId="0" xfId="0" applyNumberFormat="1" applyFont="1" applyBorder="1" applyAlignment="1">
      <alignment horizontal="center" vertical="center" shrinkToFit="1"/>
    </xf>
    <xf numFmtId="164" fontId="16" fillId="0" borderId="0" xfId="0" applyNumberFormat="1" applyFont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/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22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E191" sqref="E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7.42578125" style="1" customWidth="1"/>
    <col min="4" max="4" width="10.5703125" style="1" customWidth="1"/>
    <col min="5" max="5" width="44.42578125" style="2" customWidth="1"/>
    <col min="6" max="7" width="8.42578125" style="2" customWidth="1"/>
    <col min="8" max="8" width="7.5703125" style="2" customWidth="1"/>
    <col min="9" max="9" width="9.140625" style="2" customWidth="1"/>
    <col min="10" max="11" width="8.140625" style="2" customWidth="1"/>
    <col min="12" max="12" width="7.85546875" style="2" customWidth="1"/>
    <col min="13" max="16384" width="9.140625" style="2"/>
  </cols>
  <sheetData>
    <row r="1" spans="1:12" ht="15" x14ac:dyDescent="0.25">
      <c r="A1" s="1" t="s">
        <v>7</v>
      </c>
      <c r="C1" s="161" t="s">
        <v>59</v>
      </c>
      <c r="D1" s="162"/>
      <c r="E1" s="162"/>
      <c r="F1" s="12" t="s">
        <v>16</v>
      </c>
      <c r="G1" s="2" t="s">
        <v>17</v>
      </c>
      <c r="H1" s="163" t="s">
        <v>39</v>
      </c>
      <c r="I1" s="163"/>
      <c r="J1" s="163"/>
      <c r="K1" s="163"/>
    </row>
    <row r="2" spans="1:12" ht="18" x14ac:dyDescent="0.2">
      <c r="A2" s="35" t="s">
        <v>6</v>
      </c>
      <c r="C2" s="2"/>
      <c r="G2" s="2" t="s">
        <v>18</v>
      </c>
      <c r="H2" s="163" t="s">
        <v>60</v>
      </c>
      <c r="I2" s="163"/>
      <c r="J2" s="163"/>
      <c r="K2" s="1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82" t="s">
        <v>21</v>
      </c>
      <c r="E6" s="86" t="s">
        <v>97</v>
      </c>
      <c r="F6" s="58" t="s">
        <v>45</v>
      </c>
      <c r="G6" s="55">
        <v>6.13</v>
      </c>
      <c r="H6" s="61">
        <v>6.8</v>
      </c>
      <c r="I6" s="54">
        <v>30</v>
      </c>
      <c r="J6" s="54">
        <v>206</v>
      </c>
      <c r="K6" s="56">
        <v>515</v>
      </c>
      <c r="L6" s="41">
        <v>24.26</v>
      </c>
    </row>
    <row r="7" spans="1:12" ht="15" x14ac:dyDescent="0.25">
      <c r="A7" s="23"/>
      <c r="B7" s="15"/>
      <c r="C7" s="11"/>
      <c r="D7" s="81" t="s">
        <v>22</v>
      </c>
      <c r="E7" s="84" t="s">
        <v>96</v>
      </c>
      <c r="F7" s="54">
        <v>200</v>
      </c>
      <c r="G7" s="55">
        <v>1.81</v>
      </c>
      <c r="H7" s="55">
        <v>1.7</v>
      </c>
      <c r="I7" s="55">
        <v>13</v>
      </c>
      <c r="J7" s="54">
        <v>75</v>
      </c>
      <c r="K7" s="56">
        <v>1183</v>
      </c>
      <c r="L7" s="41">
        <v>8.74</v>
      </c>
    </row>
    <row r="8" spans="1:12" ht="15" x14ac:dyDescent="0.25">
      <c r="A8" s="23"/>
      <c r="B8" s="15"/>
      <c r="C8" s="11"/>
      <c r="D8" s="81" t="s">
        <v>23</v>
      </c>
      <c r="E8" s="86" t="s">
        <v>64</v>
      </c>
      <c r="F8" s="58">
        <v>30</v>
      </c>
      <c r="G8" s="55">
        <v>2.25</v>
      </c>
      <c r="H8" s="59">
        <v>0.3</v>
      </c>
      <c r="I8" s="55">
        <v>15.3</v>
      </c>
      <c r="J8" s="54">
        <v>75</v>
      </c>
      <c r="K8" s="56">
        <v>114</v>
      </c>
      <c r="L8" s="41">
        <v>2.8</v>
      </c>
    </row>
    <row r="9" spans="1:12" ht="15" x14ac:dyDescent="0.25">
      <c r="A9" s="23"/>
      <c r="B9" s="15"/>
      <c r="C9" s="11"/>
      <c r="D9" s="81" t="s">
        <v>24</v>
      </c>
      <c r="E9" s="40" t="s">
        <v>65</v>
      </c>
      <c r="F9" s="41">
        <v>150</v>
      </c>
      <c r="G9" s="41">
        <v>0.6</v>
      </c>
      <c r="H9" s="41">
        <v>0.6</v>
      </c>
      <c r="I9" s="41">
        <v>14.7</v>
      </c>
      <c r="J9" s="41">
        <v>71</v>
      </c>
      <c r="K9" s="42">
        <v>847</v>
      </c>
      <c r="L9" s="41">
        <v>20.100000000000001</v>
      </c>
    </row>
    <row r="10" spans="1:12" ht="15" x14ac:dyDescent="0.25">
      <c r="A10" s="23"/>
      <c r="B10" s="15"/>
      <c r="C10" s="11"/>
      <c r="D10" s="81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81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0"/>
      <c r="E12" s="57"/>
      <c r="F12" s="58"/>
      <c r="G12" s="55"/>
      <c r="H12" s="61"/>
      <c r="I12" s="54"/>
      <c r="J12" s="54"/>
      <c r="K12" s="56"/>
      <c r="L12" s="41"/>
    </row>
    <row r="13" spans="1:12" ht="15" x14ac:dyDescent="0.25">
      <c r="A13" s="23"/>
      <c r="B13" s="15"/>
      <c r="C13" s="11"/>
      <c r="D13" s="60"/>
      <c r="E13" s="57"/>
      <c r="F13" s="58"/>
      <c r="G13" s="55"/>
      <c r="H13" s="59"/>
      <c r="I13" s="55"/>
      <c r="J13" s="54"/>
      <c r="K13" s="56"/>
      <c r="L13" s="41"/>
    </row>
    <row r="14" spans="1:12" ht="15" x14ac:dyDescent="0.25">
      <c r="A14" s="24"/>
      <c r="B14" s="17"/>
      <c r="C14" s="8"/>
      <c r="D14" s="18" t="s">
        <v>33</v>
      </c>
      <c r="E14" s="9"/>
      <c r="F14" s="19">
        <v>535</v>
      </c>
      <c r="G14" s="19">
        <f>SUM(G6:G13)</f>
        <v>10.79</v>
      </c>
      <c r="H14" s="19">
        <f>SUM(H6:H13)</f>
        <v>9.4</v>
      </c>
      <c r="I14" s="19">
        <f>SUM(I6:I13)</f>
        <v>73</v>
      </c>
      <c r="J14" s="19">
        <f>SUM(J6:J13)</f>
        <v>427</v>
      </c>
      <c r="K14" s="25"/>
      <c r="L14" s="19">
        <f>SUM(L6:L13)</f>
        <v>55.9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27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28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29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30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31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7" t="s">
        <v>32</v>
      </c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3"/>
      <c r="B23" s="15"/>
      <c r="C23" s="11"/>
      <c r="D23" s="6"/>
      <c r="E23" s="40"/>
      <c r="F23" s="41"/>
      <c r="G23" s="41"/>
      <c r="H23" s="41"/>
      <c r="I23" s="41"/>
      <c r="J23" s="41"/>
      <c r="K23" s="42"/>
      <c r="L23" s="41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>SUM(G15:G23)</f>
        <v>0</v>
      </c>
      <c r="H24" s="19">
        <f>SUM(H15:H23)</f>
        <v>0</v>
      </c>
      <c r="I24" s="19">
        <f>SUM(I15:I23)</f>
        <v>0</v>
      </c>
      <c r="J24" s="19">
        <f>SUM(J15:J23)</f>
        <v>0</v>
      </c>
      <c r="K24" s="25"/>
      <c r="L24" s="19">
        <f>SUM(L15:L23)</f>
        <v>0</v>
      </c>
    </row>
    <row r="25" spans="1:12" ht="15.75" thickBot="1" x14ac:dyDescent="0.25">
      <c r="A25" s="29">
        <f>A6</f>
        <v>1</v>
      </c>
      <c r="B25" s="30">
        <f>B6</f>
        <v>1</v>
      </c>
      <c r="C25" s="158" t="s">
        <v>4</v>
      </c>
      <c r="D25" s="159"/>
      <c r="E25" s="31"/>
      <c r="F25" s="32">
        <f>F14+F24</f>
        <v>535</v>
      </c>
      <c r="G25" s="32">
        <f>G14+G24</f>
        <v>10.79</v>
      </c>
      <c r="H25" s="32">
        <f>H14+H24</f>
        <v>9.4</v>
      </c>
      <c r="I25" s="32">
        <f>I14+I24</f>
        <v>73</v>
      </c>
      <c r="J25" s="32">
        <f>J14+J24</f>
        <v>427</v>
      </c>
      <c r="K25" s="32"/>
      <c r="L25" s="32">
        <f>L14+L24</f>
        <v>55.9</v>
      </c>
    </row>
    <row r="26" spans="1:12" ht="15.75" thickBot="1" x14ac:dyDescent="0.3">
      <c r="A26" s="14">
        <v>1</v>
      </c>
      <c r="B26" s="15">
        <v>2</v>
      </c>
      <c r="C26" s="22" t="s">
        <v>20</v>
      </c>
      <c r="D26" s="8"/>
      <c r="E26" s="40" t="s">
        <v>61</v>
      </c>
      <c r="F26" s="41">
        <v>40</v>
      </c>
      <c r="G26" s="41">
        <v>4.7</v>
      </c>
      <c r="H26" s="41">
        <v>4.04</v>
      </c>
      <c r="I26" s="41">
        <v>0.25</v>
      </c>
      <c r="J26" s="41">
        <v>56</v>
      </c>
      <c r="K26" s="42">
        <v>337</v>
      </c>
      <c r="L26" s="153">
        <v>9.1199999999999992</v>
      </c>
    </row>
    <row r="27" spans="1:12" ht="15" x14ac:dyDescent="0.25">
      <c r="A27" s="14"/>
      <c r="B27" s="15"/>
      <c r="C27" s="11"/>
      <c r="D27" s="80" t="s">
        <v>21</v>
      </c>
      <c r="E27" s="156" t="s">
        <v>98</v>
      </c>
      <c r="F27" s="91">
        <v>200</v>
      </c>
      <c r="G27" s="113">
        <v>4.3924320000000003</v>
      </c>
      <c r="H27" s="122">
        <v>4.0198400000000003</v>
      </c>
      <c r="I27" s="113">
        <v>15.650544</v>
      </c>
      <c r="J27" s="113">
        <v>116.350464</v>
      </c>
      <c r="K27" s="92">
        <v>518</v>
      </c>
      <c r="L27" s="150">
        <v>13.41</v>
      </c>
    </row>
    <row r="28" spans="1:12" ht="15" x14ac:dyDescent="0.25">
      <c r="A28" s="14"/>
      <c r="B28" s="15"/>
      <c r="C28" s="11"/>
      <c r="D28" s="81" t="s">
        <v>22</v>
      </c>
      <c r="E28" s="87" t="s">
        <v>99</v>
      </c>
      <c r="F28" s="91">
        <v>200</v>
      </c>
      <c r="G28" s="89">
        <v>0.16</v>
      </c>
      <c r="H28" s="89">
        <v>0.01</v>
      </c>
      <c r="I28" s="89">
        <v>43.2</v>
      </c>
      <c r="J28" s="91">
        <v>195</v>
      </c>
      <c r="K28" s="92">
        <v>1097</v>
      </c>
      <c r="L28" s="153">
        <v>8.42</v>
      </c>
    </row>
    <row r="29" spans="1:12" ht="15" x14ac:dyDescent="0.25">
      <c r="A29" s="14"/>
      <c r="B29" s="15"/>
      <c r="C29" s="11"/>
      <c r="D29" s="81" t="s">
        <v>23</v>
      </c>
      <c r="E29" s="87" t="s">
        <v>44</v>
      </c>
      <c r="F29" s="91">
        <v>30</v>
      </c>
      <c r="G29" s="89">
        <v>2.25</v>
      </c>
      <c r="H29" s="90">
        <v>0.3</v>
      </c>
      <c r="I29" s="90">
        <v>15.3</v>
      </c>
      <c r="J29" s="91">
        <v>75</v>
      </c>
      <c r="K29" s="92">
        <v>114</v>
      </c>
      <c r="L29" s="153">
        <v>2.8</v>
      </c>
    </row>
    <row r="30" spans="1:12" ht="15" x14ac:dyDescent="0.25">
      <c r="A30" s="14"/>
      <c r="B30" s="15"/>
      <c r="C30" s="11"/>
      <c r="D30" s="81" t="s">
        <v>24</v>
      </c>
      <c r="E30" s="123" t="s">
        <v>65</v>
      </c>
      <c r="F30" s="124">
        <v>150</v>
      </c>
      <c r="G30" s="78">
        <v>0.6</v>
      </c>
      <c r="H30" s="78">
        <v>0.45</v>
      </c>
      <c r="I30" s="78">
        <v>15.45</v>
      </c>
      <c r="J30" s="125">
        <v>70.5</v>
      </c>
      <c r="K30" s="92">
        <v>847</v>
      </c>
      <c r="L30" s="153">
        <v>20.100000000000001</v>
      </c>
    </row>
    <row r="31" spans="1:12" ht="15.75" thickBot="1" x14ac:dyDescent="0.3">
      <c r="A31" s="14"/>
      <c r="B31" s="15"/>
      <c r="C31" s="11"/>
      <c r="D31" s="7"/>
      <c r="E31" s="87" t="s">
        <v>81</v>
      </c>
      <c r="F31" s="117">
        <v>200</v>
      </c>
      <c r="G31" s="90">
        <v>3</v>
      </c>
      <c r="H31" s="91">
        <v>3</v>
      </c>
      <c r="I31" s="90">
        <v>5</v>
      </c>
      <c r="J31" s="91">
        <v>249</v>
      </c>
      <c r="K31" s="79">
        <v>535</v>
      </c>
      <c r="L31" s="153">
        <v>27.84</v>
      </c>
    </row>
    <row r="32" spans="1:12" ht="15" x14ac:dyDescent="0.25">
      <c r="A32" s="14"/>
      <c r="B32" s="15"/>
      <c r="C32" s="11"/>
      <c r="D32" s="80"/>
      <c r="E32" s="121"/>
      <c r="F32" s="91"/>
      <c r="G32" s="113"/>
      <c r="H32" s="122"/>
      <c r="I32" s="113"/>
      <c r="J32" s="113"/>
      <c r="K32" s="92"/>
      <c r="L32" s="150"/>
    </row>
    <row r="33" spans="1:12" ht="15" x14ac:dyDescent="0.25">
      <c r="A33" s="14"/>
      <c r="B33" s="15"/>
      <c r="C33" s="11"/>
      <c r="D33" s="82" t="s">
        <v>26</v>
      </c>
      <c r="E33" s="57"/>
      <c r="F33" s="54"/>
      <c r="G33" s="55"/>
      <c r="H33" s="55"/>
      <c r="I33" s="61"/>
      <c r="J33" s="54"/>
      <c r="K33" s="56"/>
      <c r="L33" s="41"/>
    </row>
    <row r="34" spans="1:12" ht="15" x14ac:dyDescent="0.25">
      <c r="A34" s="14"/>
      <c r="B34" s="15"/>
      <c r="C34" s="11"/>
      <c r="D34" s="60"/>
      <c r="E34" s="57"/>
      <c r="F34" s="69"/>
      <c r="G34" s="70"/>
      <c r="H34" s="70"/>
      <c r="I34" s="71"/>
      <c r="J34" s="72"/>
      <c r="K34" s="56"/>
      <c r="L34" s="41"/>
    </row>
    <row r="35" spans="1:12" ht="15" x14ac:dyDescent="0.25">
      <c r="A35" s="16"/>
      <c r="B35" s="17"/>
      <c r="C35" s="8"/>
      <c r="D35" s="18" t="s">
        <v>33</v>
      </c>
      <c r="E35" s="9"/>
      <c r="F35" s="19">
        <v>820</v>
      </c>
      <c r="G35" s="19">
        <f>SUM(G26:G34)</f>
        <v>15.102432</v>
      </c>
      <c r="H35" s="19">
        <f>SUM(H26:H34)</f>
        <v>11.819840000000001</v>
      </c>
      <c r="I35" s="19">
        <f>SUM(I26:I34)</f>
        <v>94.850543999999999</v>
      </c>
      <c r="J35" s="19">
        <f>SUM(J26:J34)</f>
        <v>761.85046399999999</v>
      </c>
      <c r="K35" s="25"/>
      <c r="L35" s="19">
        <f>SUM(L26:L34)</f>
        <v>81.69</v>
      </c>
    </row>
    <row r="36" spans="1:12" ht="15" x14ac:dyDescent="0.25">
      <c r="A36" s="13">
        <f>A26</f>
        <v>1</v>
      </c>
      <c r="B36" s="13">
        <f>B26</f>
        <v>2</v>
      </c>
      <c r="C36" s="10" t="s">
        <v>25</v>
      </c>
      <c r="D36" s="7" t="s">
        <v>26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27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28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29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7" t="s">
        <v>30</v>
      </c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7" t="s">
        <v>31</v>
      </c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4"/>
      <c r="B42" s="15"/>
      <c r="C42" s="11"/>
      <c r="D42" s="7" t="s">
        <v>32</v>
      </c>
      <c r="E42" s="40"/>
      <c r="F42" s="41"/>
      <c r="G42" s="41"/>
      <c r="H42" s="41"/>
      <c r="I42" s="41"/>
      <c r="J42" s="41"/>
      <c r="K42" s="42"/>
      <c r="L42" s="41"/>
    </row>
    <row r="43" spans="1:12" ht="15" x14ac:dyDescent="0.25">
      <c r="A43" s="14"/>
      <c r="B43" s="15"/>
      <c r="C43" s="11"/>
      <c r="D43" s="6"/>
      <c r="E43" s="40"/>
      <c r="F43" s="41"/>
      <c r="G43" s="41"/>
      <c r="H43" s="41"/>
      <c r="I43" s="41"/>
      <c r="J43" s="41"/>
      <c r="K43" s="42"/>
      <c r="L43" s="41"/>
    </row>
    <row r="44" spans="1:12" ht="15" x14ac:dyDescent="0.25">
      <c r="A44" s="14"/>
      <c r="B44" s="15"/>
      <c r="C44" s="11"/>
      <c r="D44" s="6"/>
      <c r="E44" s="40"/>
      <c r="F44" s="41"/>
      <c r="G44" s="41"/>
      <c r="H44" s="41"/>
      <c r="I44" s="41"/>
      <c r="J44" s="41"/>
      <c r="K44" s="42"/>
      <c r="L44" s="41"/>
    </row>
    <row r="45" spans="1:12" ht="15" x14ac:dyDescent="0.25">
      <c r="A45" s="16"/>
      <c r="B45" s="17"/>
      <c r="C45" s="8"/>
      <c r="D45" s="18" t="s">
        <v>33</v>
      </c>
      <c r="E45" s="9"/>
      <c r="F45" s="19">
        <f>SUM(F36:F44)</f>
        <v>0</v>
      </c>
      <c r="G45" s="19">
        <f>SUM(G36:G44)</f>
        <v>0</v>
      </c>
      <c r="H45" s="19">
        <f>SUM(H36:H44)</f>
        <v>0</v>
      </c>
      <c r="I45" s="19">
        <f>SUM(I36:I44)</f>
        <v>0</v>
      </c>
      <c r="J45" s="19">
        <f>SUM(J36:J44)</f>
        <v>0</v>
      </c>
      <c r="K45" s="25"/>
      <c r="L45" s="19">
        <f>SUM(L36:L44)</f>
        <v>0</v>
      </c>
    </row>
    <row r="46" spans="1:12" ht="15.75" customHeight="1" thickBot="1" x14ac:dyDescent="0.25">
      <c r="A46" s="33">
        <f>A26</f>
        <v>1</v>
      </c>
      <c r="B46" s="33">
        <f>B26</f>
        <v>2</v>
      </c>
      <c r="C46" s="158" t="s">
        <v>4</v>
      </c>
      <c r="D46" s="159"/>
      <c r="E46" s="31"/>
      <c r="F46" s="32">
        <f>F35+F45</f>
        <v>820</v>
      </c>
      <c r="G46" s="32">
        <f>G35+G45</f>
        <v>15.102432</v>
      </c>
      <c r="H46" s="32">
        <f>H35+H45</f>
        <v>11.819840000000001</v>
      </c>
      <c r="I46" s="32">
        <f>I35+I45</f>
        <v>94.850543999999999</v>
      </c>
      <c r="J46" s="32">
        <f>J35+J45</f>
        <v>761.85046399999999</v>
      </c>
      <c r="K46" s="32"/>
      <c r="L46" s="32">
        <f>L35+L45</f>
        <v>81.69</v>
      </c>
    </row>
    <row r="47" spans="1:12" ht="15.75" thickBot="1" x14ac:dyDescent="0.3">
      <c r="A47" s="20">
        <v>1</v>
      </c>
      <c r="B47" s="21">
        <v>3</v>
      </c>
      <c r="C47" s="22" t="s">
        <v>20</v>
      </c>
      <c r="D47" s="80" t="s">
        <v>21</v>
      </c>
      <c r="E47" s="138" t="s">
        <v>100</v>
      </c>
      <c r="F47" s="78">
        <v>200</v>
      </c>
      <c r="G47" s="139">
        <v>11.6</v>
      </c>
      <c r="H47" s="139">
        <v>7.35</v>
      </c>
      <c r="I47" s="139">
        <v>59.07</v>
      </c>
      <c r="J47" s="78">
        <v>379</v>
      </c>
      <c r="K47" s="92">
        <v>315</v>
      </c>
      <c r="L47" s="153">
        <v>65.52</v>
      </c>
    </row>
    <row r="48" spans="1:12" ht="15.75" thickBot="1" x14ac:dyDescent="0.3">
      <c r="A48" s="23"/>
      <c r="B48" s="15"/>
      <c r="C48" s="11"/>
      <c r="D48" s="7" t="s">
        <v>30</v>
      </c>
      <c r="E48" s="142" t="s">
        <v>86</v>
      </c>
      <c r="F48" s="143">
        <v>180</v>
      </c>
      <c r="G48" s="144">
        <v>0.9</v>
      </c>
      <c r="H48" s="145">
        <v>0.2</v>
      </c>
      <c r="I48" s="145">
        <v>18.2</v>
      </c>
      <c r="J48" s="145">
        <v>83</v>
      </c>
      <c r="K48" s="141">
        <v>537</v>
      </c>
      <c r="L48" s="153">
        <v>14.45</v>
      </c>
    </row>
    <row r="49" spans="1:12" ht="15" x14ac:dyDescent="0.25">
      <c r="A49" s="23"/>
      <c r="B49" s="15"/>
      <c r="C49" s="11"/>
      <c r="D49" s="81" t="s">
        <v>23</v>
      </c>
      <c r="E49" s="140" t="s">
        <v>44</v>
      </c>
      <c r="F49" s="91">
        <v>30</v>
      </c>
      <c r="G49" s="89">
        <f>2.25*F49/30</f>
        <v>2.25</v>
      </c>
      <c r="H49" s="90">
        <f>0.3*F49/30</f>
        <v>0.3</v>
      </c>
      <c r="I49" s="90">
        <f>15.3*F49/30</f>
        <v>15.3</v>
      </c>
      <c r="J49" s="91">
        <f>75*F49/30</f>
        <v>75</v>
      </c>
      <c r="K49" s="141">
        <v>114</v>
      </c>
      <c r="L49" s="153">
        <v>2.8</v>
      </c>
    </row>
    <row r="50" spans="1:12" ht="15" x14ac:dyDescent="0.25">
      <c r="A50" s="23"/>
      <c r="B50" s="15"/>
      <c r="C50" s="11"/>
      <c r="D50" s="81"/>
      <c r="E50" s="140"/>
      <c r="F50" s="91"/>
      <c r="G50" s="89"/>
      <c r="H50" s="90"/>
      <c r="I50" s="90"/>
      <c r="J50" s="91"/>
      <c r="K50" s="141"/>
      <c r="L50" s="153"/>
    </row>
    <row r="51" spans="1:12" ht="15" x14ac:dyDescent="0.25">
      <c r="A51" s="23"/>
      <c r="B51" s="15"/>
      <c r="C51" s="11"/>
      <c r="D51" s="81" t="s">
        <v>24</v>
      </c>
      <c r="E51" s="40" t="s">
        <v>65</v>
      </c>
      <c r="F51" s="91">
        <v>150</v>
      </c>
      <c r="G51" s="90">
        <v>0.6</v>
      </c>
      <c r="H51" s="90">
        <v>0.45</v>
      </c>
      <c r="I51" s="90">
        <v>15.45</v>
      </c>
      <c r="J51" s="90">
        <v>70.5</v>
      </c>
      <c r="K51" s="146">
        <v>847</v>
      </c>
      <c r="L51" s="153">
        <v>20.100000000000001</v>
      </c>
    </row>
    <row r="52" spans="1:12" ht="15" x14ac:dyDescent="0.25">
      <c r="A52" s="23"/>
      <c r="B52" s="15"/>
      <c r="C52" s="11"/>
      <c r="D52" s="81"/>
      <c r="E52" s="40"/>
      <c r="F52" s="91"/>
      <c r="G52" s="90"/>
      <c r="H52" s="90"/>
      <c r="I52" s="90"/>
      <c r="J52" s="90"/>
      <c r="K52" s="146"/>
      <c r="L52" s="153"/>
    </row>
    <row r="53" spans="1:12" ht="15" x14ac:dyDescent="0.25">
      <c r="A53" s="23"/>
      <c r="B53" s="15"/>
      <c r="C53" s="11"/>
      <c r="D53" s="6"/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6"/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4"/>
      <c r="B55" s="17"/>
      <c r="C55" s="8"/>
      <c r="D55" s="18" t="s">
        <v>33</v>
      </c>
      <c r="E55" s="9"/>
      <c r="F55" s="19">
        <v>560</v>
      </c>
      <c r="G55" s="19">
        <f>SUM(G47:G54)</f>
        <v>15.35</v>
      </c>
      <c r="H55" s="19">
        <f>SUM(H47:H54)</f>
        <v>8.2999999999999989</v>
      </c>
      <c r="I55" s="19">
        <f>SUM(I47:I54)</f>
        <v>108.02</v>
      </c>
      <c r="J55" s="19">
        <f>SUM(J47:J54)</f>
        <v>607.5</v>
      </c>
      <c r="K55" s="25"/>
      <c r="L55" s="19">
        <f>SUM(L47:L54)</f>
        <v>102.87</v>
      </c>
    </row>
    <row r="56" spans="1:12" ht="15" x14ac:dyDescent="0.25">
      <c r="A56" s="26">
        <f>A47</f>
        <v>1</v>
      </c>
      <c r="B56" s="13">
        <f>B47</f>
        <v>3</v>
      </c>
      <c r="C56" s="10" t="s">
        <v>25</v>
      </c>
      <c r="D56" s="7" t="s">
        <v>26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27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28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7" t="s">
        <v>29</v>
      </c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7" t="s">
        <v>30</v>
      </c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3"/>
      <c r="B61" s="15"/>
      <c r="C61" s="11"/>
      <c r="D61" s="7" t="s">
        <v>31</v>
      </c>
      <c r="E61" s="40"/>
      <c r="F61" s="41"/>
      <c r="G61" s="41"/>
      <c r="H61" s="41"/>
      <c r="I61" s="41"/>
      <c r="J61" s="41"/>
      <c r="K61" s="42"/>
      <c r="L61" s="41"/>
    </row>
    <row r="62" spans="1:12" ht="15" x14ac:dyDescent="0.25">
      <c r="A62" s="23"/>
      <c r="B62" s="15"/>
      <c r="C62" s="11"/>
      <c r="D62" s="7" t="s">
        <v>32</v>
      </c>
      <c r="E62" s="40"/>
      <c r="F62" s="41"/>
      <c r="G62" s="41"/>
      <c r="H62" s="41"/>
      <c r="I62" s="41"/>
      <c r="J62" s="41"/>
      <c r="K62" s="42"/>
      <c r="L62" s="41"/>
    </row>
    <row r="63" spans="1:12" ht="15" x14ac:dyDescent="0.25">
      <c r="A63" s="23"/>
      <c r="B63" s="15"/>
      <c r="C63" s="11"/>
      <c r="D63" s="6"/>
      <c r="E63" s="40"/>
      <c r="F63" s="41"/>
      <c r="G63" s="41"/>
      <c r="H63" s="41"/>
      <c r="I63" s="41"/>
      <c r="J63" s="41"/>
      <c r="K63" s="42"/>
      <c r="L63" s="41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4"/>
      <c r="B65" s="17"/>
      <c r="C65" s="8"/>
      <c r="D65" s="18" t="s">
        <v>33</v>
      </c>
      <c r="E65" s="9"/>
      <c r="F65" s="19">
        <f>SUM(F56:F64)</f>
        <v>0</v>
      </c>
      <c r="G65" s="19">
        <f>SUM(G56:G64)</f>
        <v>0</v>
      </c>
      <c r="H65" s="19">
        <f>SUM(H56:H64)</f>
        <v>0</v>
      </c>
      <c r="I65" s="19">
        <f>SUM(I56:I64)</f>
        <v>0</v>
      </c>
      <c r="J65" s="19">
        <f>SUM(J56:J64)</f>
        <v>0</v>
      </c>
      <c r="K65" s="25"/>
      <c r="L65" s="19">
        <f>SUM(L56:L64)</f>
        <v>0</v>
      </c>
    </row>
    <row r="66" spans="1:12" ht="15.75" customHeight="1" thickBot="1" x14ac:dyDescent="0.25">
      <c r="A66" s="29">
        <f>A47</f>
        <v>1</v>
      </c>
      <c r="B66" s="30">
        <f>B47</f>
        <v>3</v>
      </c>
      <c r="C66" s="158" t="s">
        <v>4</v>
      </c>
      <c r="D66" s="159"/>
      <c r="E66" s="31"/>
      <c r="F66" s="32">
        <f>F55+F65</f>
        <v>560</v>
      </c>
      <c r="G66" s="32">
        <f>G55+G65</f>
        <v>15.35</v>
      </c>
      <c r="H66" s="32">
        <f>H55+H65</f>
        <v>8.2999999999999989</v>
      </c>
      <c r="I66" s="32">
        <f>I55+I65</f>
        <v>108.02</v>
      </c>
      <c r="J66" s="32">
        <f>J55+J65</f>
        <v>607.5</v>
      </c>
      <c r="K66" s="32"/>
      <c r="L66" s="32">
        <f>L55+L65</f>
        <v>102.87</v>
      </c>
    </row>
    <row r="67" spans="1:12" ht="15" x14ac:dyDescent="0.25">
      <c r="A67" s="20">
        <v>1</v>
      </c>
      <c r="B67" s="21">
        <v>4</v>
      </c>
      <c r="C67" s="22" t="s">
        <v>20</v>
      </c>
      <c r="D67" s="80" t="s">
        <v>21</v>
      </c>
      <c r="E67" s="57" t="s">
        <v>101</v>
      </c>
      <c r="F67" s="69">
        <v>100</v>
      </c>
      <c r="G67" s="70">
        <v>18.62</v>
      </c>
      <c r="H67" s="70">
        <v>12.3</v>
      </c>
      <c r="I67" s="71">
        <v>3</v>
      </c>
      <c r="J67" s="72">
        <v>196</v>
      </c>
      <c r="K67" s="56">
        <v>274</v>
      </c>
      <c r="L67" s="41">
        <v>35.869999999999997</v>
      </c>
    </row>
    <row r="68" spans="1:12" ht="15" x14ac:dyDescent="0.25">
      <c r="A68" s="23"/>
      <c r="B68" s="15"/>
      <c r="C68" s="11"/>
      <c r="D68" s="60" t="s">
        <v>29</v>
      </c>
      <c r="E68" s="57" t="s">
        <v>102</v>
      </c>
      <c r="F68" s="54">
        <v>150</v>
      </c>
      <c r="G68" s="67">
        <v>3</v>
      </c>
      <c r="H68" s="67">
        <v>4.4000000000000004</v>
      </c>
      <c r="I68" s="68">
        <v>20</v>
      </c>
      <c r="J68" s="55">
        <v>132</v>
      </c>
      <c r="K68" s="56">
        <v>321</v>
      </c>
      <c r="L68" s="41">
        <v>18.34</v>
      </c>
    </row>
    <row r="69" spans="1:12" ht="15" x14ac:dyDescent="0.25">
      <c r="A69" s="23"/>
      <c r="B69" s="15"/>
      <c r="C69" s="11"/>
      <c r="D69" s="101" t="s">
        <v>30</v>
      </c>
      <c r="E69" s="57" t="s">
        <v>103</v>
      </c>
      <c r="F69" s="54">
        <v>200</v>
      </c>
      <c r="G69" s="73">
        <v>1.81</v>
      </c>
      <c r="H69" s="74">
        <v>1.67</v>
      </c>
      <c r="I69" s="73">
        <v>13.22</v>
      </c>
      <c r="J69" s="61">
        <v>75</v>
      </c>
      <c r="K69" s="56">
        <v>441</v>
      </c>
      <c r="L69" s="41">
        <v>3.58</v>
      </c>
    </row>
    <row r="70" spans="1:12" ht="15" x14ac:dyDescent="0.25">
      <c r="A70" s="23"/>
      <c r="B70" s="15"/>
      <c r="C70" s="11"/>
      <c r="D70" s="81" t="s">
        <v>23</v>
      </c>
      <c r="E70" s="57" t="s">
        <v>42</v>
      </c>
      <c r="F70" s="58">
        <v>20</v>
      </c>
      <c r="G70" s="55">
        <v>1.32</v>
      </c>
      <c r="H70" s="59">
        <v>0.22</v>
      </c>
      <c r="I70" s="55">
        <v>8.1999999999999993</v>
      </c>
      <c r="J70" s="54">
        <v>40</v>
      </c>
      <c r="K70" s="56">
        <v>115</v>
      </c>
      <c r="L70" s="41">
        <v>1.02</v>
      </c>
    </row>
    <row r="71" spans="1:12" ht="15" x14ac:dyDescent="0.25">
      <c r="A71" s="23"/>
      <c r="B71" s="15"/>
      <c r="C71" s="11"/>
      <c r="D71" s="120"/>
      <c r="E71" s="76" t="s">
        <v>44</v>
      </c>
      <c r="F71" s="77">
        <v>30</v>
      </c>
      <c r="G71" s="78">
        <v>2.25</v>
      </c>
      <c r="H71" s="78">
        <v>0.3</v>
      </c>
      <c r="I71" s="78">
        <v>15.3</v>
      </c>
      <c r="J71" s="78">
        <v>74.5</v>
      </c>
      <c r="K71" s="79">
        <v>114</v>
      </c>
      <c r="L71" s="41">
        <v>2.65</v>
      </c>
    </row>
    <row r="72" spans="1:12" ht="15" x14ac:dyDescent="0.25">
      <c r="A72" s="23"/>
      <c r="B72" s="15"/>
      <c r="C72" s="11"/>
      <c r="D72" s="81" t="s">
        <v>24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60" t="s">
        <v>26</v>
      </c>
      <c r="E73" s="57" t="s">
        <v>104</v>
      </c>
      <c r="F73" s="54">
        <v>60</v>
      </c>
      <c r="G73" s="55">
        <v>0.8</v>
      </c>
      <c r="H73" s="55">
        <v>3.43</v>
      </c>
      <c r="I73" s="61">
        <v>4.5599999999999996</v>
      </c>
      <c r="J73" s="54">
        <v>52</v>
      </c>
      <c r="K73" s="56">
        <v>33</v>
      </c>
      <c r="L73" s="41">
        <v>8.35</v>
      </c>
    </row>
    <row r="74" spans="1:12" ht="15" x14ac:dyDescent="0.25">
      <c r="A74" s="23"/>
      <c r="B74" s="15"/>
      <c r="C74" s="11"/>
      <c r="D74" s="60"/>
      <c r="E74" s="57"/>
      <c r="F74" s="54"/>
      <c r="G74" s="55"/>
      <c r="H74" s="55"/>
      <c r="I74" s="61"/>
      <c r="J74" s="54"/>
      <c r="K74" s="56"/>
      <c r="L74" s="41"/>
    </row>
    <row r="75" spans="1:12" ht="15" x14ac:dyDescent="0.25">
      <c r="A75" s="23"/>
      <c r="B75" s="15"/>
      <c r="C75" s="11"/>
      <c r="D75" s="6"/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4"/>
      <c r="B76" s="17"/>
      <c r="C76" s="8"/>
      <c r="D76" s="18" t="s">
        <v>33</v>
      </c>
      <c r="E76" s="9"/>
      <c r="F76" s="19">
        <v>560</v>
      </c>
      <c r="G76" s="19">
        <f>SUM(G67:G75)</f>
        <v>27.8</v>
      </c>
      <c r="H76" s="19">
        <f>SUM(H67:H75)</f>
        <v>22.320000000000004</v>
      </c>
      <c r="I76" s="19">
        <f>SUM(I67:I75)</f>
        <v>64.28</v>
      </c>
      <c r="J76" s="19">
        <f>SUM(J67:J75)</f>
        <v>569.5</v>
      </c>
      <c r="K76" s="25"/>
      <c r="L76" s="19">
        <f>SUM(L67:L75)</f>
        <v>69.809999999999988</v>
      </c>
    </row>
    <row r="77" spans="1:12" ht="15" x14ac:dyDescent="0.25">
      <c r="A77" s="26">
        <f>A67</f>
        <v>1</v>
      </c>
      <c r="B77" s="13">
        <f>B67</f>
        <v>4</v>
      </c>
      <c r="C77" s="10" t="s">
        <v>25</v>
      </c>
      <c r="D77" s="7" t="s">
        <v>26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7" t="s">
        <v>27</v>
      </c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7" t="s">
        <v>28</v>
      </c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3"/>
      <c r="B80" s="15"/>
      <c r="C80" s="11"/>
      <c r="D80" s="7" t="s">
        <v>29</v>
      </c>
      <c r="E80" s="4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3"/>
      <c r="B81" s="15"/>
      <c r="C81" s="11"/>
      <c r="D81" s="7" t="s">
        <v>30</v>
      </c>
      <c r="E81" s="40"/>
      <c r="F81" s="41"/>
      <c r="G81" s="41"/>
      <c r="H81" s="41"/>
      <c r="I81" s="41"/>
      <c r="J81" s="41"/>
      <c r="K81" s="42"/>
      <c r="L81" s="41"/>
    </row>
    <row r="82" spans="1:12" ht="15" x14ac:dyDescent="0.25">
      <c r="A82" s="23"/>
      <c r="B82" s="15"/>
      <c r="C82" s="11"/>
      <c r="D82" s="7" t="s">
        <v>31</v>
      </c>
      <c r="E82" s="40"/>
      <c r="F82" s="41"/>
      <c r="G82" s="41"/>
      <c r="H82" s="41"/>
      <c r="I82" s="41"/>
      <c r="J82" s="41"/>
      <c r="K82" s="42"/>
      <c r="L82" s="41"/>
    </row>
    <row r="83" spans="1:12" ht="15" x14ac:dyDescent="0.25">
      <c r="A83" s="23"/>
      <c r="B83" s="15"/>
      <c r="C83" s="11"/>
      <c r="D83" s="7" t="s">
        <v>32</v>
      </c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6"/>
      <c r="E84" s="40"/>
      <c r="F84" s="41"/>
      <c r="G84" s="41"/>
      <c r="H84" s="41"/>
      <c r="I84" s="41"/>
      <c r="J84" s="41"/>
      <c r="K84" s="42"/>
      <c r="L84" s="41"/>
    </row>
    <row r="85" spans="1:12" ht="15" x14ac:dyDescent="0.25">
      <c r="A85" s="23"/>
      <c r="B85" s="15"/>
      <c r="C85" s="11"/>
      <c r="D85" s="6"/>
      <c r="E85" s="40"/>
      <c r="F85" s="41"/>
      <c r="G85" s="41"/>
      <c r="H85" s="41"/>
      <c r="I85" s="41"/>
      <c r="J85" s="41"/>
      <c r="K85" s="42"/>
      <c r="L85" s="41"/>
    </row>
    <row r="86" spans="1:12" ht="15" x14ac:dyDescent="0.25">
      <c r="A86" s="24"/>
      <c r="B86" s="17"/>
      <c r="C86" s="8"/>
      <c r="D86" s="18" t="s">
        <v>33</v>
      </c>
      <c r="E86" s="9"/>
      <c r="F86" s="19">
        <f>SUM(F77:F85)</f>
        <v>0</v>
      </c>
      <c r="G86" s="19">
        <f>SUM(G77:G85)</f>
        <v>0</v>
      </c>
      <c r="H86" s="19">
        <f>SUM(H77:H85)</f>
        <v>0</v>
      </c>
      <c r="I86" s="19">
        <f>SUM(I77:I85)</f>
        <v>0</v>
      </c>
      <c r="J86" s="19">
        <f>SUM(J77:J85)</f>
        <v>0</v>
      </c>
      <c r="K86" s="25"/>
      <c r="L86" s="19">
        <f>SUM(L77:L85)</f>
        <v>0</v>
      </c>
    </row>
    <row r="87" spans="1:12" ht="15.75" customHeight="1" thickBot="1" x14ac:dyDescent="0.25">
      <c r="A87" s="29">
        <f>A67</f>
        <v>1</v>
      </c>
      <c r="B87" s="30">
        <f>B67</f>
        <v>4</v>
      </c>
      <c r="C87" s="158" t="s">
        <v>4</v>
      </c>
      <c r="D87" s="159"/>
      <c r="E87" s="31"/>
      <c r="F87" s="32">
        <f>F76+F86</f>
        <v>560</v>
      </c>
      <c r="G87" s="32">
        <f>G76+G86</f>
        <v>27.8</v>
      </c>
      <c r="H87" s="32">
        <f>H76+H86</f>
        <v>22.320000000000004</v>
      </c>
      <c r="I87" s="32">
        <f>I76+I86</f>
        <v>64.28</v>
      </c>
      <c r="J87" s="32">
        <f>J76+J86</f>
        <v>569.5</v>
      </c>
      <c r="K87" s="32"/>
      <c r="L87" s="32">
        <f>L76+L86</f>
        <v>69.809999999999988</v>
      </c>
    </row>
    <row r="88" spans="1:12" ht="15" x14ac:dyDescent="0.25">
      <c r="A88" s="20">
        <v>1</v>
      </c>
      <c r="B88" s="21">
        <v>5</v>
      </c>
      <c r="C88" s="22" t="s">
        <v>20</v>
      </c>
      <c r="D88" s="80" t="s">
        <v>21</v>
      </c>
      <c r="E88" s="87" t="s">
        <v>105</v>
      </c>
      <c r="F88" s="117">
        <v>90</v>
      </c>
      <c r="G88" s="98">
        <v>13.818</v>
      </c>
      <c r="H88" s="98">
        <v>13.288</v>
      </c>
      <c r="I88" s="113">
        <v>8.2750000000000004</v>
      </c>
      <c r="J88" s="90">
        <v>207.96899999999999</v>
      </c>
      <c r="K88" s="126">
        <v>584</v>
      </c>
      <c r="L88" s="155">
        <v>29</v>
      </c>
    </row>
    <row r="89" spans="1:12" ht="15" x14ac:dyDescent="0.25">
      <c r="A89" s="23"/>
      <c r="B89" s="15"/>
      <c r="C89" s="11"/>
      <c r="D89" s="7" t="s">
        <v>29</v>
      </c>
      <c r="E89" s="87" t="s">
        <v>106</v>
      </c>
      <c r="F89" s="96" t="s">
        <v>58</v>
      </c>
      <c r="G89" s="97">
        <v>5.25</v>
      </c>
      <c r="H89" s="97">
        <v>3.9</v>
      </c>
      <c r="I89" s="98">
        <v>32.700000000000003</v>
      </c>
      <c r="J89" s="98">
        <v>187</v>
      </c>
      <c r="K89" s="92">
        <v>205</v>
      </c>
      <c r="L89" s="153">
        <v>5.26</v>
      </c>
    </row>
    <row r="90" spans="1:12" ht="15" x14ac:dyDescent="0.25">
      <c r="A90" s="23"/>
      <c r="B90" s="15"/>
      <c r="C90" s="11"/>
      <c r="D90" s="81" t="s">
        <v>22</v>
      </c>
      <c r="E90" s="87" t="s">
        <v>107</v>
      </c>
      <c r="F90" s="91">
        <v>200</v>
      </c>
      <c r="G90" s="98">
        <v>0.114</v>
      </c>
      <c r="H90" s="122">
        <v>8.4600000000000005E-3</v>
      </c>
      <c r="I90" s="97">
        <v>9.8036999999999992</v>
      </c>
      <c r="J90" s="122">
        <v>40.838099999999997</v>
      </c>
      <c r="K90" s="92">
        <v>47</v>
      </c>
      <c r="L90" s="153">
        <v>5.6</v>
      </c>
    </row>
    <row r="91" spans="1:12" ht="15" x14ac:dyDescent="0.25">
      <c r="A91" s="23"/>
      <c r="B91" s="15"/>
      <c r="C91" s="11"/>
      <c r="D91" s="7" t="s">
        <v>31</v>
      </c>
      <c r="E91" s="40" t="s">
        <v>64</v>
      </c>
      <c r="F91" s="41">
        <v>30</v>
      </c>
      <c r="G91" s="41">
        <v>2.25</v>
      </c>
      <c r="H91" s="41">
        <v>0.3</v>
      </c>
      <c r="I91" s="41">
        <v>15.3</v>
      </c>
      <c r="J91" s="41">
        <v>75</v>
      </c>
      <c r="K91" s="42">
        <v>114</v>
      </c>
      <c r="L91" s="153">
        <v>2.8</v>
      </c>
    </row>
    <row r="92" spans="1:12" ht="15" x14ac:dyDescent="0.25">
      <c r="A92" s="23"/>
      <c r="B92" s="15"/>
      <c r="C92" s="11"/>
      <c r="D92" s="81" t="s">
        <v>24</v>
      </c>
      <c r="E92" s="40" t="s">
        <v>65</v>
      </c>
      <c r="F92" s="41">
        <v>150</v>
      </c>
      <c r="G92" s="41">
        <v>0.6</v>
      </c>
      <c r="H92" s="41">
        <v>0.6</v>
      </c>
      <c r="I92" s="41">
        <v>14.7</v>
      </c>
      <c r="J92" s="41">
        <v>70.5</v>
      </c>
      <c r="K92" s="42">
        <v>847</v>
      </c>
      <c r="L92" s="153">
        <v>20.2</v>
      </c>
    </row>
    <row r="93" spans="1:12" ht="15" x14ac:dyDescent="0.25">
      <c r="A93" s="23"/>
      <c r="B93" s="15"/>
      <c r="C93" s="11"/>
      <c r="D93" s="60"/>
      <c r="E93" s="40"/>
      <c r="F93" s="41"/>
      <c r="G93" s="41"/>
      <c r="H93" s="41"/>
      <c r="I93" s="41"/>
      <c r="J93" s="41"/>
      <c r="K93" s="42"/>
      <c r="L93" s="153"/>
    </row>
    <row r="94" spans="1:12" ht="15" x14ac:dyDescent="0.25">
      <c r="A94" s="23"/>
      <c r="B94" s="15"/>
      <c r="C94" s="11"/>
      <c r="D94" s="6"/>
      <c r="E94" s="40"/>
      <c r="F94" s="41"/>
      <c r="G94" s="41"/>
      <c r="H94" s="41"/>
      <c r="I94" s="41"/>
      <c r="J94" s="41"/>
      <c r="K94" s="42"/>
      <c r="L94" s="153"/>
    </row>
    <row r="95" spans="1:12" ht="15" x14ac:dyDescent="0.25">
      <c r="A95" s="24"/>
      <c r="B95" s="17"/>
      <c r="C95" s="8"/>
      <c r="D95" s="18" t="s">
        <v>33</v>
      </c>
      <c r="E95" s="9"/>
      <c r="F95" s="19">
        <v>620</v>
      </c>
      <c r="G95" s="19">
        <f>SUM(G88:G94)</f>
        <v>22.032</v>
      </c>
      <c r="H95" s="19">
        <f>SUM(H88:H94)</f>
        <v>18.09646</v>
      </c>
      <c r="I95" s="19">
        <f>SUM(I88:I94)</f>
        <v>80.778700000000001</v>
      </c>
      <c r="J95" s="19">
        <f>SUM(J88:J94)</f>
        <v>581.30709999999999</v>
      </c>
      <c r="K95" s="25"/>
      <c r="L95" s="19">
        <f>SUM(L88:L94)</f>
        <v>62.86</v>
      </c>
    </row>
    <row r="96" spans="1:12" ht="15" x14ac:dyDescent="0.25">
      <c r="A96" s="26">
        <f>A88</f>
        <v>1</v>
      </c>
      <c r="B96" s="13">
        <f>B88</f>
        <v>5</v>
      </c>
      <c r="C96" s="10" t="s">
        <v>25</v>
      </c>
      <c r="D96" s="7" t="s">
        <v>26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7" t="s">
        <v>27</v>
      </c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7" t="s">
        <v>28</v>
      </c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3"/>
      <c r="B99" s="15"/>
      <c r="C99" s="11"/>
      <c r="D99" s="7" t="s">
        <v>29</v>
      </c>
      <c r="E99" s="40"/>
      <c r="F99" s="41"/>
      <c r="G99" s="41"/>
      <c r="H99" s="41"/>
      <c r="I99" s="41"/>
      <c r="J99" s="41"/>
      <c r="K99" s="42"/>
      <c r="L99" s="41"/>
    </row>
    <row r="100" spans="1:12" ht="15" x14ac:dyDescent="0.25">
      <c r="A100" s="23"/>
      <c r="B100" s="15"/>
      <c r="C100" s="11"/>
      <c r="D100" s="7" t="s">
        <v>30</v>
      </c>
      <c r="E100" s="40"/>
      <c r="F100" s="41"/>
      <c r="G100" s="41"/>
      <c r="H100" s="41"/>
      <c r="I100" s="41"/>
      <c r="J100" s="41"/>
      <c r="K100" s="42"/>
      <c r="L100" s="41"/>
    </row>
    <row r="101" spans="1:12" ht="15" x14ac:dyDescent="0.25">
      <c r="A101" s="23"/>
      <c r="B101" s="15"/>
      <c r="C101" s="11"/>
      <c r="D101" s="7" t="s">
        <v>31</v>
      </c>
      <c r="E101" s="40"/>
      <c r="F101" s="41"/>
      <c r="G101" s="41"/>
      <c r="H101" s="41"/>
      <c r="I101" s="41"/>
      <c r="J101" s="41"/>
      <c r="K101" s="42"/>
      <c r="L101" s="41"/>
    </row>
    <row r="102" spans="1:12" ht="15" x14ac:dyDescent="0.25">
      <c r="A102" s="23"/>
      <c r="B102" s="15"/>
      <c r="C102" s="11"/>
      <c r="D102" s="7" t="s">
        <v>32</v>
      </c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6"/>
      <c r="E103" s="40"/>
      <c r="F103" s="41"/>
      <c r="G103" s="41"/>
      <c r="H103" s="41"/>
      <c r="I103" s="41"/>
      <c r="J103" s="41"/>
      <c r="K103" s="42"/>
      <c r="L103" s="41"/>
    </row>
    <row r="104" spans="1:12" ht="15" x14ac:dyDescent="0.25">
      <c r="A104" s="23"/>
      <c r="B104" s="15"/>
      <c r="C104" s="11"/>
      <c r="D104" s="6"/>
      <c r="E104" s="40"/>
      <c r="F104" s="41"/>
      <c r="G104" s="41"/>
      <c r="H104" s="41"/>
      <c r="I104" s="41"/>
      <c r="J104" s="41"/>
      <c r="K104" s="42"/>
      <c r="L104" s="41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SUM(F96:F104)</f>
        <v>0</v>
      </c>
      <c r="G105" s="19">
        <f>SUM(G96:G104)</f>
        <v>0</v>
      </c>
      <c r="H105" s="19">
        <f>SUM(H96:H104)</f>
        <v>0</v>
      </c>
      <c r="I105" s="19">
        <f>SUM(I96:I104)</f>
        <v>0</v>
      </c>
      <c r="J105" s="19">
        <f>SUM(J96:J104)</f>
        <v>0</v>
      </c>
      <c r="K105" s="25"/>
      <c r="L105" s="19">
        <f>SUM(L96:L104)</f>
        <v>0</v>
      </c>
    </row>
    <row r="106" spans="1:12" ht="15.75" customHeight="1" thickBot="1" x14ac:dyDescent="0.25">
      <c r="A106" s="29">
        <f>A88</f>
        <v>1</v>
      </c>
      <c r="B106" s="30">
        <f>B88</f>
        <v>5</v>
      </c>
      <c r="C106" s="158" t="s">
        <v>4</v>
      </c>
      <c r="D106" s="159"/>
      <c r="E106" s="31"/>
      <c r="F106" s="32">
        <f>F95+F105</f>
        <v>620</v>
      </c>
      <c r="G106" s="32">
        <f>G95+G105</f>
        <v>22.032</v>
      </c>
      <c r="H106" s="32">
        <f>H95+H105</f>
        <v>18.09646</v>
      </c>
      <c r="I106" s="32">
        <f>I95+I105</f>
        <v>80.778700000000001</v>
      </c>
      <c r="J106" s="32">
        <f>J95+J105</f>
        <v>581.30709999999999</v>
      </c>
      <c r="K106" s="32"/>
      <c r="L106" s="32">
        <f>L95+L105</f>
        <v>62.86</v>
      </c>
    </row>
    <row r="107" spans="1:12" ht="15" x14ac:dyDescent="0.25">
      <c r="A107" s="20">
        <v>2</v>
      </c>
      <c r="B107" s="21">
        <v>6</v>
      </c>
      <c r="C107" s="22" t="s">
        <v>20</v>
      </c>
      <c r="D107" s="80" t="s">
        <v>21</v>
      </c>
      <c r="E107" s="112" t="s">
        <v>108</v>
      </c>
      <c r="F107" s="91">
        <v>90</v>
      </c>
      <c r="G107" s="113">
        <v>12.914782000000001</v>
      </c>
      <c r="H107" s="113">
        <v>12.661229000000001</v>
      </c>
      <c r="I107" s="114">
        <v>2.7307098000000001</v>
      </c>
      <c r="J107" s="114">
        <v>176.53302719999999</v>
      </c>
      <c r="K107" s="92">
        <v>373</v>
      </c>
      <c r="L107" s="153">
        <v>50.12</v>
      </c>
    </row>
    <row r="108" spans="1:12" ht="15" x14ac:dyDescent="0.25">
      <c r="A108" s="23"/>
      <c r="B108" s="15"/>
      <c r="C108" s="11"/>
      <c r="D108" s="7" t="s">
        <v>29</v>
      </c>
      <c r="E108" s="157" t="s">
        <v>109</v>
      </c>
      <c r="F108" s="91">
        <v>150</v>
      </c>
      <c r="G108" s="90">
        <v>8.1999999999999993</v>
      </c>
      <c r="H108" s="90">
        <v>5.3</v>
      </c>
      <c r="I108" s="90">
        <v>35.9</v>
      </c>
      <c r="J108" s="91">
        <v>224</v>
      </c>
      <c r="K108" s="92">
        <v>181</v>
      </c>
      <c r="L108" s="153">
        <v>9.56</v>
      </c>
    </row>
    <row r="109" spans="1:12" ht="15" x14ac:dyDescent="0.25">
      <c r="A109" s="23"/>
      <c r="B109" s="15"/>
      <c r="C109" s="11"/>
      <c r="D109" s="81" t="s">
        <v>22</v>
      </c>
      <c r="E109" s="99" t="s">
        <v>110</v>
      </c>
      <c r="F109" s="91">
        <v>180</v>
      </c>
      <c r="G109" s="98">
        <f>0.114*F109/200</f>
        <v>0.1026</v>
      </c>
      <c r="H109" s="97">
        <f>0.0846*F109/200</f>
        <v>7.6139999999999999E-2</v>
      </c>
      <c r="I109" s="114">
        <f>9.8037333*F109/200</f>
        <v>8.8233599699999985</v>
      </c>
      <c r="J109" s="116">
        <f>40.83813333*F109/200</f>
        <v>36.754319996999996</v>
      </c>
      <c r="K109" s="79">
        <v>47</v>
      </c>
      <c r="L109" s="153">
        <v>6.86</v>
      </c>
    </row>
    <row r="110" spans="1:12" ht="15" x14ac:dyDescent="0.25">
      <c r="A110" s="23"/>
      <c r="B110" s="15"/>
      <c r="C110" s="11"/>
      <c r="D110" s="81" t="s">
        <v>23</v>
      </c>
      <c r="E110" s="87" t="s">
        <v>42</v>
      </c>
      <c r="F110" s="117">
        <v>20</v>
      </c>
      <c r="G110" s="89">
        <v>1.32</v>
      </c>
      <c r="H110" s="118">
        <v>0.22</v>
      </c>
      <c r="I110" s="89">
        <v>8.1999999999999993</v>
      </c>
      <c r="J110" s="91">
        <v>40</v>
      </c>
      <c r="K110" s="92">
        <v>115</v>
      </c>
      <c r="L110" s="153">
        <v>1.29</v>
      </c>
    </row>
    <row r="111" spans="1:12" ht="15" x14ac:dyDescent="0.25">
      <c r="A111" s="23"/>
      <c r="B111" s="15"/>
      <c r="C111" s="11"/>
      <c r="D111" s="81"/>
      <c r="E111" s="99" t="s">
        <v>44</v>
      </c>
      <c r="F111" s="91">
        <v>30</v>
      </c>
      <c r="G111" s="89">
        <v>2.25</v>
      </c>
      <c r="H111" s="90">
        <v>0.3</v>
      </c>
      <c r="I111" s="90">
        <v>15.3</v>
      </c>
      <c r="J111" s="119">
        <v>75</v>
      </c>
      <c r="K111" s="92">
        <v>114</v>
      </c>
      <c r="L111" s="153">
        <v>2.8</v>
      </c>
    </row>
    <row r="112" spans="1:12" ht="15" x14ac:dyDescent="0.25">
      <c r="A112" s="23"/>
      <c r="B112" s="15"/>
      <c r="C112" s="11"/>
      <c r="D112" s="81" t="s">
        <v>24</v>
      </c>
      <c r="E112" s="40" t="s">
        <v>65</v>
      </c>
      <c r="F112" s="91">
        <v>150</v>
      </c>
      <c r="G112" s="90">
        <v>0.6</v>
      </c>
      <c r="H112" s="90">
        <v>0.6</v>
      </c>
      <c r="I112" s="90">
        <v>14.7</v>
      </c>
      <c r="J112" s="100">
        <v>70.5</v>
      </c>
      <c r="K112" s="92">
        <v>847</v>
      </c>
      <c r="L112" s="153">
        <v>20.100000000000001</v>
      </c>
    </row>
    <row r="113" spans="1:12" ht="15" x14ac:dyDescent="0.25">
      <c r="A113" s="23"/>
      <c r="B113" s="15"/>
      <c r="C113" s="11"/>
      <c r="D113" s="60"/>
      <c r="E113" s="40"/>
      <c r="F113" s="91"/>
      <c r="G113" s="90"/>
      <c r="H113" s="90"/>
      <c r="I113" s="90"/>
      <c r="J113" s="100"/>
      <c r="K113" s="92"/>
      <c r="L113" s="153"/>
    </row>
    <row r="114" spans="1:12" ht="15" x14ac:dyDescent="0.25">
      <c r="A114" s="23"/>
      <c r="B114" s="15"/>
      <c r="C114" s="11"/>
      <c r="D114" s="6"/>
      <c r="E114" s="40"/>
      <c r="F114" s="41"/>
      <c r="G114" s="41"/>
      <c r="H114" s="41"/>
      <c r="I114" s="41"/>
      <c r="J114" s="41"/>
      <c r="K114" s="42"/>
      <c r="L114" s="153"/>
    </row>
    <row r="115" spans="1:12" ht="15" x14ac:dyDescent="0.25">
      <c r="A115" s="24"/>
      <c r="B115" s="17"/>
      <c r="C115" s="8"/>
      <c r="D115" s="18" t="s">
        <v>33</v>
      </c>
      <c r="E115" s="9"/>
      <c r="F115" s="19">
        <v>620</v>
      </c>
      <c r="G115" s="19">
        <f>SUM(G107:G114)</f>
        <v>25.387381999999999</v>
      </c>
      <c r="H115" s="19">
        <f>SUM(H107:H114)</f>
        <v>19.157368999999999</v>
      </c>
      <c r="I115" s="19">
        <f>SUM(I107:I114)</f>
        <v>85.654069769999992</v>
      </c>
      <c r="J115" s="19">
        <f>SUM(J107:J114)</f>
        <v>622.78734719699992</v>
      </c>
      <c r="K115" s="25"/>
      <c r="L115" s="19">
        <f>SUM(L107:L114)</f>
        <v>90.730000000000018</v>
      </c>
    </row>
    <row r="116" spans="1:12" ht="15" x14ac:dyDescent="0.25">
      <c r="A116" s="26">
        <f>A107</f>
        <v>2</v>
      </c>
      <c r="B116" s="13">
        <v>6</v>
      </c>
      <c r="C116" s="10" t="s">
        <v>25</v>
      </c>
      <c r="D116" s="7" t="s">
        <v>26</v>
      </c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7" t="s">
        <v>27</v>
      </c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3"/>
      <c r="B118" s="15"/>
      <c r="C118" s="11"/>
      <c r="D118" s="7" t="s">
        <v>28</v>
      </c>
      <c r="E118" s="40"/>
      <c r="F118" s="41"/>
      <c r="G118" s="41"/>
      <c r="H118" s="41"/>
      <c r="I118" s="41"/>
      <c r="J118" s="41"/>
      <c r="K118" s="42"/>
      <c r="L118" s="41"/>
    </row>
    <row r="119" spans="1:12" ht="15" x14ac:dyDescent="0.25">
      <c r="A119" s="23"/>
      <c r="B119" s="15"/>
      <c r="C119" s="11"/>
      <c r="D119" s="7" t="s">
        <v>29</v>
      </c>
      <c r="E119" s="40"/>
      <c r="F119" s="41"/>
      <c r="G119" s="41"/>
      <c r="H119" s="41"/>
      <c r="I119" s="41"/>
      <c r="J119" s="41"/>
      <c r="K119" s="42"/>
      <c r="L119" s="41"/>
    </row>
    <row r="120" spans="1:12" ht="15" x14ac:dyDescent="0.25">
      <c r="A120" s="23"/>
      <c r="B120" s="15"/>
      <c r="C120" s="11"/>
      <c r="D120" s="7" t="s">
        <v>30</v>
      </c>
      <c r="E120" s="40"/>
      <c r="F120" s="41"/>
      <c r="G120" s="41"/>
      <c r="H120" s="41"/>
      <c r="I120" s="41"/>
      <c r="J120" s="41"/>
      <c r="K120" s="42"/>
      <c r="L120" s="41"/>
    </row>
    <row r="121" spans="1:12" ht="15" x14ac:dyDescent="0.25">
      <c r="A121" s="23"/>
      <c r="B121" s="15"/>
      <c r="C121" s="11"/>
      <c r="D121" s="7" t="s">
        <v>31</v>
      </c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23"/>
      <c r="B122" s="15"/>
      <c r="C122" s="11"/>
      <c r="D122" s="7" t="s">
        <v>32</v>
      </c>
      <c r="E122" s="40"/>
      <c r="F122" s="41"/>
      <c r="G122" s="41"/>
      <c r="H122" s="41"/>
      <c r="I122" s="41"/>
      <c r="J122" s="41"/>
      <c r="K122" s="42"/>
      <c r="L122" s="41"/>
    </row>
    <row r="123" spans="1:12" ht="15" x14ac:dyDescent="0.25">
      <c r="A123" s="23"/>
      <c r="B123" s="15"/>
      <c r="C123" s="11"/>
      <c r="D123" s="6"/>
      <c r="E123" s="40"/>
      <c r="F123" s="41"/>
      <c r="G123" s="41"/>
      <c r="H123" s="41"/>
      <c r="I123" s="41"/>
      <c r="J123" s="41"/>
      <c r="K123" s="42"/>
      <c r="L123" s="41"/>
    </row>
    <row r="124" spans="1:12" ht="15" x14ac:dyDescent="0.25">
      <c r="A124" s="23"/>
      <c r="B124" s="15"/>
      <c r="C124" s="11"/>
      <c r="D124" s="6"/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24"/>
      <c r="B125" s="17"/>
      <c r="C125" s="8"/>
      <c r="D125" s="18" t="s">
        <v>33</v>
      </c>
      <c r="E125" s="9"/>
      <c r="F125" s="19">
        <f>SUM(F116:F124)</f>
        <v>0</v>
      </c>
      <c r="G125" s="19">
        <f>SUM(G116:G124)</f>
        <v>0</v>
      </c>
      <c r="H125" s="19">
        <f>SUM(H116:H124)</f>
        <v>0</v>
      </c>
      <c r="I125" s="19">
        <f>SUM(I116:I124)</f>
        <v>0</v>
      </c>
      <c r="J125" s="19">
        <f>SUM(J116:J124)</f>
        <v>0</v>
      </c>
      <c r="K125" s="25"/>
      <c r="L125" s="19">
        <f>SUM(L116:L124)</f>
        <v>0</v>
      </c>
    </row>
    <row r="126" spans="1:12" ht="15.75" thickBot="1" x14ac:dyDescent="0.25">
      <c r="A126" s="29">
        <f>A107</f>
        <v>2</v>
      </c>
      <c r="B126" s="30">
        <f>B107</f>
        <v>6</v>
      </c>
      <c r="C126" s="158" t="s">
        <v>4</v>
      </c>
      <c r="D126" s="159"/>
      <c r="E126" s="31"/>
      <c r="F126" s="32">
        <f>F115+F125</f>
        <v>620</v>
      </c>
      <c r="G126" s="32">
        <f>G115+G125</f>
        <v>25.387381999999999</v>
      </c>
      <c r="H126" s="32">
        <f>H115+H125</f>
        <v>19.157368999999999</v>
      </c>
      <c r="I126" s="32">
        <f>I115+I125</f>
        <v>85.654069769999992</v>
      </c>
      <c r="J126" s="32">
        <f>J115+J125</f>
        <v>622.78734719699992</v>
      </c>
      <c r="K126" s="32"/>
      <c r="L126" s="32">
        <f>L115+L125</f>
        <v>90.730000000000018</v>
      </c>
    </row>
    <row r="127" spans="1:12" ht="15" x14ac:dyDescent="0.25">
      <c r="A127" s="14">
        <v>2</v>
      </c>
      <c r="B127" s="15">
        <v>7</v>
      </c>
      <c r="C127" s="22" t="s">
        <v>20</v>
      </c>
      <c r="D127" s="80" t="s">
        <v>21</v>
      </c>
      <c r="E127" s="87" t="s">
        <v>111</v>
      </c>
      <c r="F127" s="91">
        <v>90</v>
      </c>
      <c r="G127" s="90">
        <v>10.982772000000002</v>
      </c>
      <c r="H127" s="90">
        <v>8.6074560000000009</v>
      </c>
      <c r="I127" s="90">
        <v>12.781314</v>
      </c>
      <c r="J127" s="91">
        <v>172.523448</v>
      </c>
      <c r="K127" s="92">
        <v>626</v>
      </c>
      <c r="L127" s="41">
        <v>37.6</v>
      </c>
    </row>
    <row r="128" spans="1:12" ht="15" x14ac:dyDescent="0.25">
      <c r="A128" s="14"/>
      <c r="B128" s="15"/>
      <c r="C128" s="11"/>
      <c r="D128" s="60" t="s">
        <v>29</v>
      </c>
      <c r="E128" s="87" t="s">
        <v>112</v>
      </c>
      <c r="F128" s="91">
        <v>150</v>
      </c>
      <c r="G128" s="91">
        <v>3</v>
      </c>
      <c r="H128" s="90">
        <v>4.4000000000000004</v>
      </c>
      <c r="I128" s="91">
        <v>20</v>
      </c>
      <c r="J128" s="91">
        <v>132</v>
      </c>
      <c r="K128" s="92">
        <v>321</v>
      </c>
      <c r="L128" s="41">
        <v>13.23</v>
      </c>
    </row>
    <row r="129" spans="1:12" ht="15" x14ac:dyDescent="0.25">
      <c r="A129" s="14"/>
      <c r="B129" s="15"/>
      <c r="C129" s="11"/>
      <c r="D129" s="7" t="s">
        <v>22</v>
      </c>
      <c r="E129" s="131" t="s">
        <v>107</v>
      </c>
      <c r="F129" s="124">
        <v>180</v>
      </c>
      <c r="G129" s="132">
        <f>0.055442*F129/150</f>
        <v>6.653039999999999E-2</v>
      </c>
      <c r="H129" s="132">
        <f>0.0548584*F129/150</f>
        <v>6.5830080000000013E-2</v>
      </c>
      <c r="I129" s="132">
        <v>16.81879</v>
      </c>
      <c r="J129" s="133">
        <f>56.7781184*F129/150</f>
        <v>68.133742080000005</v>
      </c>
      <c r="K129" s="92">
        <v>526</v>
      </c>
      <c r="L129" s="41">
        <v>6.39</v>
      </c>
    </row>
    <row r="130" spans="1:12" ht="15" x14ac:dyDescent="0.25">
      <c r="A130" s="14"/>
      <c r="B130" s="15"/>
      <c r="C130" s="11"/>
      <c r="D130" s="7" t="s">
        <v>23</v>
      </c>
      <c r="E130" s="134" t="s">
        <v>44</v>
      </c>
      <c r="F130" s="135">
        <v>30</v>
      </c>
      <c r="G130" s="135">
        <v>2.25</v>
      </c>
      <c r="H130" s="135">
        <v>0.3</v>
      </c>
      <c r="I130" s="135">
        <v>15.3</v>
      </c>
      <c r="J130" s="135">
        <v>75</v>
      </c>
      <c r="K130" s="92">
        <v>114</v>
      </c>
      <c r="L130" s="41">
        <v>2.8</v>
      </c>
    </row>
    <row r="131" spans="1:12" ht="15" x14ac:dyDescent="0.25">
      <c r="A131" s="14"/>
      <c r="B131" s="15"/>
      <c r="C131" s="11"/>
      <c r="D131" s="7"/>
      <c r="E131" s="134"/>
      <c r="F131" s="135"/>
      <c r="G131" s="135"/>
      <c r="H131" s="135"/>
      <c r="I131" s="135"/>
      <c r="J131" s="135"/>
      <c r="K131" s="92"/>
      <c r="L131" s="41"/>
    </row>
    <row r="132" spans="1:12" ht="15" x14ac:dyDescent="0.25">
      <c r="A132" s="14"/>
      <c r="B132" s="15"/>
      <c r="C132" s="11"/>
      <c r="D132" s="7" t="s">
        <v>24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60" t="s">
        <v>26</v>
      </c>
      <c r="E133" s="127" t="s">
        <v>92</v>
      </c>
      <c r="F133" s="104">
        <v>60</v>
      </c>
      <c r="G133" s="104">
        <v>0.94799999999999995</v>
      </c>
      <c r="H133" s="104">
        <v>3.048</v>
      </c>
      <c r="I133" s="104">
        <v>5.76</v>
      </c>
      <c r="J133" s="105">
        <v>55</v>
      </c>
      <c r="K133" s="106">
        <v>45</v>
      </c>
      <c r="L133" s="41">
        <v>8.31</v>
      </c>
    </row>
    <row r="134" spans="1:12" ht="15" x14ac:dyDescent="0.25">
      <c r="A134" s="14"/>
      <c r="B134" s="15"/>
      <c r="C134" s="11"/>
      <c r="D134" s="60"/>
      <c r="E134" s="127"/>
      <c r="F134" s="104"/>
      <c r="G134" s="104"/>
      <c r="H134" s="104"/>
      <c r="I134" s="104"/>
      <c r="J134" s="105"/>
      <c r="K134" s="106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6"/>
      <c r="B136" s="17"/>
      <c r="C136" s="8"/>
      <c r="D136" s="18" t="s">
        <v>33</v>
      </c>
      <c r="E136" s="9"/>
      <c r="F136" s="19">
        <v>510</v>
      </c>
      <c r="G136" s="19">
        <f>SUM(G127:G135)</f>
        <v>17.247302400000002</v>
      </c>
      <c r="H136" s="19">
        <f>SUM(H127:H135)</f>
        <v>16.421286080000002</v>
      </c>
      <c r="I136" s="19">
        <f>SUM(I127:I135)</f>
        <v>70.660104000000004</v>
      </c>
      <c r="J136" s="19">
        <f>SUM(J127:J135)</f>
        <v>502.65719008000002</v>
      </c>
      <c r="K136" s="25"/>
      <c r="L136" s="19">
        <f>SUM(L127:L135)</f>
        <v>68.33</v>
      </c>
    </row>
    <row r="137" spans="1:12" ht="15" x14ac:dyDescent="0.25">
      <c r="A137" s="13">
        <f>A127</f>
        <v>2</v>
      </c>
      <c r="B137" s="13">
        <v>7</v>
      </c>
      <c r="C137" s="10" t="s">
        <v>25</v>
      </c>
      <c r="D137" s="7" t="s">
        <v>26</v>
      </c>
      <c r="E137" s="40"/>
      <c r="F137" s="41"/>
      <c r="G137" s="41"/>
      <c r="H137" s="41"/>
      <c r="I137" s="41"/>
      <c r="J137" s="41"/>
      <c r="K137" s="42"/>
      <c r="L137" s="41"/>
    </row>
    <row r="138" spans="1:12" ht="15" x14ac:dyDescent="0.25">
      <c r="A138" s="14"/>
      <c r="B138" s="15"/>
      <c r="C138" s="11"/>
      <c r="D138" s="7" t="s">
        <v>27</v>
      </c>
      <c r="E138" s="40"/>
      <c r="F138" s="41"/>
      <c r="G138" s="41"/>
      <c r="H138" s="41"/>
      <c r="I138" s="41"/>
      <c r="J138" s="41"/>
      <c r="K138" s="42"/>
      <c r="L138" s="41"/>
    </row>
    <row r="139" spans="1:12" ht="15" x14ac:dyDescent="0.25">
      <c r="A139" s="14"/>
      <c r="B139" s="15"/>
      <c r="C139" s="11"/>
      <c r="D139" s="7" t="s">
        <v>28</v>
      </c>
      <c r="E139" s="40"/>
      <c r="F139" s="41"/>
      <c r="G139" s="41"/>
      <c r="H139" s="41"/>
      <c r="I139" s="41"/>
      <c r="J139" s="41"/>
      <c r="K139" s="42"/>
      <c r="L139" s="41"/>
    </row>
    <row r="140" spans="1:12" ht="15" x14ac:dyDescent="0.25">
      <c r="A140" s="14"/>
      <c r="B140" s="15"/>
      <c r="C140" s="11"/>
      <c r="D140" s="7" t="s">
        <v>29</v>
      </c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14"/>
      <c r="B141" s="15"/>
      <c r="C141" s="11"/>
      <c r="D141" s="7" t="s">
        <v>30</v>
      </c>
      <c r="E141" s="40"/>
      <c r="F141" s="41"/>
      <c r="G141" s="41"/>
      <c r="H141" s="41"/>
      <c r="I141" s="41"/>
      <c r="J141" s="41"/>
      <c r="K141" s="42"/>
      <c r="L141" s="41"/>
    </row>
    <row r="142" spans="1:12" ht="15" x14ac:dyDescent="0.25">
      <c r="A142" s="14"/>
      <c r="B142" s="15"/>
      <c r="C142" s="11"/>
      <c r="D142" s="7" t="s">
        <v>31</v>
      </c>
      <c r="E142" s="40"/>
      <c r="F142" s="41"/>
      <c r="G142" s="41"/>
      <c r="H142" s="41"/>
      <c r="I142" s="41"/>
      <c r="J142" s="41"/>
      <c r="K142" s="42"/>
      <c r="L142" s="41"/>
    </row>
    <row r="143" spans="1:12" ht="15" x14ac:dyDescent="0.25">
      <c r="A143" s="14"/>
      <c r="B143" s="15"/>
      <c r="C143" s="11"/>
      <c r="D143" s="7" t="s">
        <v>32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14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14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16"/>
      <c r="B146" s="17"/>
      <c r="C146" s="8"/>
      <c r="D146" s="18" t="s">
        <v>33</v>
      </c>
      <c r="E146" s="9"/>
      <c r="F146" s="19">
        <f>SUM(F137:F145)</f>
        <v>0</v>
      </c>
      <c r="G146" s="19">
        <f>SUM(G137:G145)</f>
        <v>0</v>
      </c>
      <c r="H146" s="19">
        <f>SUM(H137:H145)</f>
        <v>0</v>
      </c>
      <c r="I146" s="19">
        <f>SUM(I137:I145)</f>
        <v>0</v>
      </c>
      <c r="J146" s="19">
        <f>SUM(J137:J145)</f>
        <v>0</v>
      </c>
      <c r="K146" s="25"/>
      <c r="L146" s="19">
        <f>SUM(L137:L145)</f>
        <v>0</v>
      </c>
    </row>
    <row r="147" spans="1:12" ht="15.75" thickBot="1" x14ac:dyDescent="0.25">
      <c r="A147" s="33">
        <f>A127</f>
        <v>2</v>
      </c>
      <c r="B147" s="33">
        <f>B127</f>
        <v>7</v>
      </c>
      <c r="C147" s="158" t="s">
        <v>4</v>
      </c>
      <c r="D147" s="159"/>
      <c r="E147" s="31"/>
      <c r="F147" s="32">
        <f>F136+F146</f>
        <v>510</v>
      </c>
      <c r="G147" s="32">
        <f>G136+G146</f>
        <v>17.247302400000002</v>
      </c>
      <c r="H147" s="32">
        <f>H136+H146</f>
        <v>16.421286080000002</v>
      </c>
      <c r="I147" s="32">
        <f>I136+I146</f>
        <v>70.660104000000004</v>
      </c>
      <c r="J147" s="32">
        <f>J136+J146</f>
        <v>502.65719008000002</v>
      </c>
      <c r="K147" s="32"/>
      <c r="L147" s="32">
        <f>L136+L146</f>
        <v>68.33</v>
      </c>
    </row>
    <row r="148" spans="1:12" ht="15.75" thickBot="1" x14ac:dyDescent="0.3">
      <c r="A148" s="20">
        <v>2</v>
      </c>
      <c r="B148" s="21">
        <v>8</v>
      </c>
      <c r="C148" s="22" t="s">
        <v>20</v>
      </c>
      <c r="D148" s="60" t="s">
        <v>26</v>
      </c>
      <c r="E148" s="87" t="s">
        <v>72</v>
      </c>
      <c r="F148" s="96" t="s">
        <v>73</v>
      </c>
      <c r="G148" s="97">
        <v>1.52</v>
      </c>
      <c r="H148" s="97">
        <v>7.12</v>
      </c>
      <c r="I148" s="98">
        <v>6.2</v>
      </c>
      <c r="J148" s="98">
        <v>94</v>
      </c>
      <c r="K148" s="92">
        <v>50</v>
      </c>
      <c r="L148" s="41">
        <v>8.25</v>
      </c>
    </row>
    <row r="149" spans="1:12" ht="15" x14ac:dyDescent="0.25">
      <c r="A149" s="23"/>
      <c r="B149" s="15"/>
      <c r="C149" s="11"/>
      <c r="D149" s="80" t="s">
        <v>21</v>
      </c>
      <c r="E149" s="87" t="s">
        <v>113</v>
      </c>
      <c r="F149" s="96" t="s">
        <v>58</v>
      </c>
      <c r="G149" s="151">
        <v>14.875</v>
      </c>
      <c r="H149" s="151">
        <v>17.303000000000001</v>
      </c>
      <c r="I149" s="152">
        <v>2.532</v>
      </c>
      <c r="J149" s="152">
        <v>225.357</v>
      </c>
      <c r="K149" s="92">
        <v>214</v>
      </c>
      <c r="L149" s="41">
        <v>39.57</v>
      </c>
    </row>
    <row r="150" spans="1:12" ht="15" x14ac:dyDescent="0.25">
      <c r="A150" s="23"/>
      <c r="B150" s="15"/>
      <c r="C150" s="11"/>
      <c r="D150" s="7" t="s">
        <v>22</v>
      </c>
      <c r="E150" s="87" t="s">
        <v>114</v>
      </c>
      <c r="F150" s="91">
        <v>180</v>
      </c>
      <c r="G150" s="93">
        <v>8.5500000000000007E-2</v>
      </c>
      <c r="H150" s="93">
        <v>2.1499999999999998E-2</v>
      </c>
      <c r="I150" s="93">
        <v>8.19</v>
      </c>
      <c r="J150" s="94">
        <v>33.295999999999999</v>
      </c>
      <c r="K150" s="95" t="s">
        <v>76</v>
      </c>
      <c r="L150" s="41">
        <v>2</v>
      </c>
    </row>
    <row r="151" spans="1:12" ht="15.75" customHeight="1" x14ac:dyDescent="0.25">
      <c r="A151" s="23"/>
      <c r="B151" s="15"/>
      <c r="C151" s="11"/>
      <c r="D151" s="81" t="s">
        <v>23</v>
      </c>
      <c r="E151" s="76" t="s">
        <v>115</v>
      </c>
      <c r="F151" s="77">
        <v>45</v>
      </c>
      <c r="G151" s="78">
        <v>6.2720000000000002</v>
      </c>
      <c r="H151" s="78">
        <v>4.7080000000000002</v>
      </c>
      <c r="I151" s="78">
        <v>18.55</v>
      </c>
      <c r="J151" s="78">
        <v>142</v>
      </c>
      <c r="K151" s="79">
        <v>96</v>
      </c>
      <c r="L151" s="41">
        <v>13.38</v>
      </c>
    </row>
    <row r="152" spans="1:12" ht="15.75" customHeight="1" x14ac:dyDescent="0.25">
      <c r="A152" s="23"/>
      <c r="B152" s="15"/>
      <c r="C152" s="11"/>
      <c r="D152" s="81" t="s">
        <v>24</v>
      </c>
      <c r="E152" s="40" t="s">
        <v>65</v>
      </c>
      <c r="F152" s="91">
        <v>150</v>
      </c>
      <c r="G152" s="90">
        <v>0.6</v>
      </c>
      <c r="H152" s="90">
        <v>0.6</v>
      </c>
      <c r="I152" s="90">
        <v>14.7</v>
      </c>
      <c r="J152" s="100">
        <v>70.5</v>
      </c>
      <c r="K152" s="92">
        <v>847</v>
      </c>
      <c r="L152" s="41">
        <v>20.100000000000001</v>
      </c>
    </row>
    <row r="153" spans="1:12" ht="15" x14ac:dyDescent="0.25">
      <c r="A153" s="23"/>
      <c r="B153" s="15"/>
      <c r="C153" s="11"/>
      <c r="D153" s="81"/>
      <c r="E153" s="40"/>
      <c r="F153" s="91"/>
      <c r="G153" s="90"/>
      <c r="H153" s="90"/>
      <c r="I153" s="90"/>
      <c r="J153" s="100"/>
      <c r="K153" s="9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v>585</v>
      </c>
      <c r="G156" s="19">
        <f>SUM(G148:G155)</f>
        <v>23.352499999999999</v>
      </c>
      <c r="H156" s="19">
        <f>SUM(H148:H155)</f>
        <v>29.752500000000005</v>
      </c>
      <c r="I156" s="19">
        <f>SUM(I148:I155)</f>
        <v>50.171999999999997</v>
      </c>
      <c r="J156" s="19">
        <f>SUM(J148:J155)</f>
        <v>565.15300000000002</v>
      </c>
      <c r="K156" s="25"/>
      <c r="L156" s="19">
        <f>SUM(L148:L155)</f>
        <v>83.300000000000011</v>
      </c>
    </row>
    <row r="157" spans="1:12" ht="15" x14ac:dyDescent="0.25">
      <c r="A157" s="26">
        <f>A148</f>
        <v>2</v>
      </c>
      <c r="B157" s="13">
        <v>8</v>
      </c>
      <c r="C157" s="10" t="s">
        <v>25</v>
      </c>
      <c r="D157" s="7" t="s">
        <v>26</v>
      </c>
      <c r="E157" s="40"/>
      <c r="F157" s="41"/>
      <c r="G157" s="41"/>
      <c r="H157" s="41"/>
      <c r="I157" s="41"/>
      <c r="J157" s="41"/>
      <c r="K157" s="42"/>
      <c r="L157" s="41"/>
    </row>
    <row r="158" spans="1:12" ht="15" x14ac:dyDescent="0.25">
      <c r="A158" s="23"/>
      <c r="B158" s="15"/>
      <c r="C158" s="11"/>
      <c r="D158" s="7" t="s">
        <v>27</v>
      </c>
      <c r="E158" s="40"/>
      <c r="F158" s="41"/>
      <c r="G158" s="41"/>
      <c r="H158" s="41"/>
      <c r="I158" s="41"/>
      <c r="J158" s="41"/>
      <c r="K158" s="42"/>
      <c r="L158" s="41"/>
    </row>
    <row r="159" spans="1:12" ht="15" x14ac:dyDescent="0.25">
      <c r="A159" s="23"/>
      <c r="B159" s="15"/>
      <c r="C159" s="11"/>
      <c r="D159" s="7" t="s">
        <v>28</v>
      </c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29</v>
      </c>
      <c r="E160" s="40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3"/>
      <c r="B161" s="15"/>
      <c r="C161" s="11"/>
      <c r="D161" s="7" t="s">
        <v>30</v>
      </c>
      <c r="E161" s="40"/>
      <c r="F161" s="41"/>
      <c r="G161" s="41"/>
      <c r="H161" s="41"/>
      <c r="I161" s="41"/>
      <c r="J161" s="41"/>
      <c r="K161" s="42"/>
      <c r="L161" s="41"/>
    </row>
    <row r="162" spans="1:12" ht="15" x14ac:dyDescent="0.25">
      <c r="A162" s="23"/>
      <c r="B162" s="15"/>
      <c r="C162" s="11"/>
      <c r="D162" s="7" t="s">
        <v>31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7" t="s">
        <v>32</v>
      </c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3"/>
      <c r="B165" s="15"/>
      <c r="C165" s="11"/>
      <c r="D165" s="6"/>
      <c r="E165" s="40"/>
      <c r="F165" s="41"/>
      <c r="G165" s="41"/>
      <c r="H165" s="41"/>
      <c r="I165" s="41"/>
      <c r="J165" s="41"/>
      <c r="K165" s="42"/>
      <c r="L165" s="41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SUM(F157:F165)</f>
        <v>0</v>
      </c>
      <c r="G166" s="19">
        <f>SUM(G157:G165)</f>
        <v>0</v>
      </c>
      <c r="H166" s="19">
        <f>SUM(H157:H165)</f>
        <v>0</v>
      </c>
      <c r="I166" s="19">
        <f>SUM(I157:I165)</f>
        <v>0</v>
      </c>
      <c r="J166" s="19">
        <f>SUM(J157:J165)</f>
        <v>0</v>
      </c>
      <c r="K166" s="25"/>
      <c r="L166" s="19">
        <f>SUM(L157:L165)</f>
        <v>0</v>
      </c>
    </row>
    <row r="167" spans="1:12" ht="15.75" thickBot="1" x14ac:dyDescent="0.25">
      <c r="A167" s="29">
        <f>A148</f>
        <v>2</v>
      </c>
      <c r="B167" s="30">
        <f>B148</f>
        <v>8</v>
      </c>
      <c r="C167" s="158" t="s">
        <v>4</v>
      </c>
      <c r="D167" s="159"/>
      <c r="E167" s="31"/>
      <c r="F167" s="32">
        <f>F156+F166</f>
        <v>585</v>
      </c>
      <c r="G167" s="32">
        <f>G156+G166</f>
        <v>23.352499999999999</v>
      </c>
      <c r="H167" s="32">
        <f>H156+H166</f>
        <v>29.752500000000005</v>
      </c>
      <c r="I167" s="32">
        <f>I156+I166</f>
        <v>50.171999999999997</v>
      </c>
      <c r="J167" s="32">
        <f>J156+J166</f>
        <v>565.15300000000002</v>
      </c>
      <c r="K167" s="32"/>
      <c r="L167" s="32">
        <f>L156+L166</f>
        <v>83.300000000000011</v>
      </c>
    </row>
    <row r="168" spans="1:12" ht="15" x14ac:dyDescent="0.25">
      <c r="A168" s="20">
        <v>2</v>
      </c>
      <c r="B168" s="21">
        <v>9</v>
      </c>
      <c r="C168" s="22" t="s">
        <v>20</v>
      </c>
      <c r="D168" s="80" t="s">
        <v>21</v>
      </c>
      <c r="E168" s="87" t="s">
        <v>116</v>
      </c>
      <c r="F168" s="91">
        <v>120</v>
      </c>
      <c r="G168" s="113">
        <v>34.549999999999997</v>
      </c>
      <c r="H168" s="113">
        <v>28.76</v>
      </c>
      <c r="I168" s="113">
        <v>38.07</v>
      </c>
      <c r="J168" s="113">
        <v>345.5</v>
      </c>
      <c r="K168" s="148" t="s">
        <v>94</v>
      </c>
      <c r="L168" s="153">
        <v>68.930000000000007</v>
      </c>
    </row>
    <row r="169" spans="1:12" ht="15" x14ac:dyDescent="0.25">
      <c r="A169" s="23"/>
      <c r="B169" s="15"/>
      <c r="C169" s="11"/>
      <c r="D169" s="60" t="s">
        <v>29</v>
      </c>
      <c r="E169" s="87" t="s">
        <v>117</v>
      </c>
      <c r="F169" s="91">
        <v>150</v>
      </c>
      <c r="G169" s="122">
        <v>3.6039599999999998</v>
      </c>
      <c r="H169" s="97">
        <v>4.7816999999999998</v>
      </c>
      <c r="I169" s="113">
        <v>36.443452999999998</v>
      </c>
      <c r="J169" s="90">
        <v>203.2</v>
      </c>
      <c r="K169" s="92">
        <v>552</v>
      </c>
      <c r="L169" s="153">
        <v>9.41</v>
      </c>
    </row>
    <row r="170" spans="1:12" ht="15" x14ac:dyDescent="0.25">
      <c r="A170" s="23"/>
      <c r="B170" s="15"/>
      <c r="C170" s="11"/>
      <c r="D170" s="81" t="s">
        <v>22</v>
      </c>
      <c r="E170" s="156" t="s">
        <v>118</v>
      </c>
      <c r="F170" s="91">
        <v>180</v>
      </c>
      <c r="G170" s="89">
        <f>1.81*F170/200</f>
        <v>1.629</v>
      </c>
      <c r="H170" s="89">
        <f>1.67*F170/200</f>
        <v>1.5029999999999999</v>
      </c>
      <c r="I170" s="89">
        <f>13.22*F170/200</f>
        <v>11.898</v>
      </c>
      <c r="J170" s="91">
        <f>75*F170/200</f>
        <v>67.5</v>
      </c>
      <c r="K170" s="92">
        <v>1184</v>
      </c>
      <c r="L170" s="153">
        <v>5.9</v>
      </c>
    </row>
    <row r="171" spans="1:12" ht="15" x14ac:dyDescent="0.25">
      <c r="A171" s="23"/>
      <c r="B171" s="15"/>
      <c r="C171" s="11"/>
      <c r="D171" s="81" t="s">
        <v>23</v>
      </c>
      <c r="E171" s="87" t="s">
        <v>42</v>
      </c>
      <c r="F171" s="117">
        <v>20</v>
      </c>
      <c r="G171" s="89">
        <v>1.32</v>
      </c>
      <c r="H171" s="118">
        <v>0.22</v>
      </c>
      <c r="I171" s="89">
        <v>8.1999999999999993</v>
      </c>
      <c r="J171" s="91">
        <v>40</v>
      </c>
      <c r="K171" s="92">
        <v>115</v>
      </c>
      <c r="L171" s="153">
        <v>1.29</v>
      </c>
    </row>
    <row r="172" spans="1:12" ht="15" x14ac:dyDescent="0.25">
      <c r="A172" s="23"/>
      <c r="B172" s="15"/>
      <c r="C172" s="11"/>
      <c r="D172" s="7"/>
      <c r="E172" s="87" t="s">
        <v>44</v>
      </c>
      <c r="F172" s="91">
        <v>30</v>
      </c>
      <c r="G172" s="89">
        <v>2.25</v>
      </c>
      <c r="H172" s="90">
        <v>0.3</v>
      </c>
      <c r="I172" s="90">
        <v>15.3</v>
      </c>
      <c r="J172" s="91">
        <v>75</v>
      </c>
      <c r="K172" s="92">
        <v>114</v>
      </c>
      <c r="L172" s="153">
        <v>2.8</v>
      </c>
    </row>
    <row r="173" spans="1:12" ht="15" x14ac:dyDescent="0.25">
      <c r="A173" s="23"/>
      <c r="B173" s="15"/>
      <c r="C173" s="11"/>
      <c r="D173" s="81" t="s">
        <v>24</v>
      </c>
      <c r="E173" s="40"/>
      <c r="F173" s="41"/>
      <c r="G173" s="41"/>
      <c r="H173" s="41"/>
      <c r="I173" s="41"/>
      <c r="J173" s="41"/>
      <c r="K173" s="42"/>
      <c r="L173" s="153"/>
    </row>
    <row r="174" spans="1:12" ht="15" x14ac:dyDescent="0.25">
      <c r="A174" s="23"/>
      <c r="B174" s="15"/>
      <c r="C174" s="11"/>
      <c r="D174" s="82" t="s">
        <v>26</v>
      </c>
      <c r="E174" s="87" t="s">
        <v>87</v>
      </c>
      <c r="F174" s="91">
        <v>60</v>
      </c>
      <c r="G174" s="89">
        <v>1.86</v>
      </c>
      <c r="H174" s="89">
        <v>0.12</v>
      </c>
      <c r="I174" s="90">
        <v>3.9</v>
      </c>
      <c r="J174" s="91">
        <v>24</v>
      </c>
      <c r="K174" s="147">
        <v>50</v>
      </c>
      <c r="L174" s="153">
        <v>8.65</v>
      </c>
    </row>
    <row r="175" spans="1:12" ht="15" x14ac:dyDescent="0.25">
      <c r="A175" s="23"/>
      <c r="B175" s="15"/>
      <c r="C175" s="11"/>
      <c r="D175" s="82"/>
      <c r="E175" s="87"/>
      <c r="F175" s="91"/>
      <c r="G175" s="89"/>
      <c r="H175" s="89"/>
      <c r="I175" s="90"/>
      <c r="J175" s="91"/>
      <c r="K175" s="147"/>
      <c r="L175" s="153"/>
    </row>
    <row r="176" spans="1:12" ht="15" x14ac:dyDescent="0.25">
      <c r="A176" s="23"/>
      <c r="B176" s="15"/>
      <c r="C176" s="11"/>
      <c r="D176" s="6"/>
      <c r="E176" s="40"/>
      <c r="F176" s="41"/>
      <c r="G176" s="41"/>
      <c r="H176" s="41"/>
      <c r="I176" s="41"/>
      <c r="J176" s="41"/>
      <c r="K176" s="42"/>
      <c r="L176" s="41"/>
    </row>
    <row r="177" spans="1:12" ht="15" x14ac:dyDescent="0.25">
      <c r="A177" s="24"/>
      <c r="B177" s="17"/>
      <c r="C177" s="8"/>
      <c r="D177" s="18" t="s">
        <v>33</v>
      </c>
      <c r="E177" s="9"/>
      <c r="F177" s="19">
        <v>560</v>
      </c>
      <c r="G177" s="19">
        <f>SUM(G168:G176)</f>
        <v>45.212959999999995</v>
      </c>
      <c r="H177" s="19">
        <f>SUM(H168:H176)</f>
        <v>35.684699999999992</v>
      </c>
      <c r="I177" s="19">
        <f>SUM(I168:I176)</f>
        <v>113.811453</v>
      </c>
      <c r="J177" s="19">
        <f>SUM(J168:J176)</f>
        <v>755.2</v>
      </c>
      <c r="K177" s="25"/>
      <c r="L177" s="19">
        <f>SUM(L168:L176)</f>
        <v>96.980000000000018</v>
      </c>
    </row>
    <row r="178" spans="1:12" ht="15" x14ac:dyDescent="0.25">
      <c r="A178" s="26">
        <f>A168</f>
        <v>2</v>
      </c>
      <c r="B178" s="13">
        <v>9</v>
      </c>
      <c r="C178" s="10" t="s">
        <v>25</v>
      </c>
      <c r="D178" s="7" t="s">
        <v>26</v>
      </c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27</v>
      </c>
      <c r="E179" s="40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3"/>
      <c r="B180" s="15"/>
      <c r="C180" s="11"/>
      <c r="D180" s="7" t="s">
        <v>28</v>
      </c>
      <c r="E180" s="40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3"/>
      <c r="B181" s="15"/>
      <c r="C181" s="11"/>
      <c r="D181" s="7" t="s">
        <v>29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7" t="s">
        <v>30</v>
      </c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7" t="s">
        <v>31</v>
      </c>
      <c r="E183" s="40"/>
      <c r="F183" s="41"/>
      <c r="G183" s="41"/>
      <c r="H183" s="41"/>
      <c r="I183" s="41"/>
      <c r="J183" s="41"/>
      <c r="K183" s="42"/>
      <c r="L183" s="41"/>
    </row>
    <row r="184" spans="1:12" ht="15" x14ac:dyDescent="0.25">
      <c r="A184" s="23"/>
      <c r="B184" s="15"/>
      <c r="C184" s="11"/>
      <c r="D184" s="7" t="s">
        <v>32</v>
      </c>
      <c r="E184" s="40"/>
      <c r="F184" s="41"/>
      <c r="G184" s="41"/>
      <c r="H184" s="41"/>
      <c r="I184" s="41"/>
      <c r="J184" s="41"/>
      <c r="K184" s="42"/>
      <c r="L184" s="41"/>
    </row>
    <row r="185" spans="1:12" ht="15" x14ac:dyDescent="0.25">
      <c r="A185" s="23"/>
      <c r="B185" s="15"/>
      <c r="C185" s="11"/>
      <c r="D185" s="6"/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6"/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0</v>
      </c>
      <c r="G187" s="19">
        <f>SUM(G178:G186)</f>
        <v>0</v>
      </c>
      <c r="H187" s="19">
        <f>SUM(H178:H186)</f>
        <v>0</v>
      </c>
      <c r="I187" s="19">
        <f>SUM(I178:I186)</f>
        <v>0</v>
      </c>
      <c r="J187" s="19">
        <f>SUM(J178:J186)</f>
        <v>0</v>
      </c>
      <c r="K187" s="25"/>
      <c r="L187" s="19">
        <f>SUM(L178:L186)</f>
        <v>0</v>
      </c>
    </row>
    <row r="188" spans="1:12" ht="15.75" thickBot="1" x14ac:dyDescent="0.25">
      <c r="A188" s="29">
        <f>A168</f>
        <v>2</v>
      </c>
      <c r="B188" s="30">
        <f>B168</f>
        <v>9</v>
      </c>
      <c r="C188" s="158" t="s">
        <v>4</v>
      </c>
      <c r="D188" s="159"/>
      <c r="E188" s="31"/>
      <c r="F188" s="32">
        <f>F177+F187</f>
        <v>560</v>
      </c>
      <c r="G188" s="32">
        <f>G177+G187</f>
        <v>45.212959999999995</v>
      </c>
      <c r="H188" s="32">
        <f>H177+H187</f>
        <v>35.684699999999992</v>
      </c>
      <c r="I188" s="32">
        <f>I177+I187</f>
        <v>113.811453</v>
      </c>
      <c r="J188" s="32">
        <f>J177+J187</f>
        <v>755.2</v>
      </c>
      <c r="K188" s="32"/>
      <c r="L188" s="32">
        <f>L177+L187</f>
        <v>96.980000000000018</v>
      </c>
    </row>
    <row r="189" spans="1:12" ht="15" x14ac:dyDescent="0.25">
      <c r="A189" s="20">
        <v>2</v>
      </c>
      <c r="B189" s="21">
        <v>10</v>
      </c>
      <c r="C189" s="22" t="s">
        <v>20</v>
      </c>
      <c r="D189" s="80" t="s">
        <v>21</v>
      </c>
      <c r="E189" s="87" t="s">
        <v>119</v>
      </c>
      <c r="F189" s="117">
        <v>150</v>
      </c>
      <c r="G189" s="98">
        <v>6.4859999999999998</v>
      </c>
      <c r="H189" s="98">
        <v>3.2010000000000001</v>
      </c>
      <c r="I189" s="98">
        <v>26.779900000000001</v>
      </c>
      <c r="J189" s="90">
        <v>161.9</v>
      </c>
      <c r="K189" s="126">
        <v>702</v>
      </c>
      <c r="L189" s="150">
        <v>11.23</v>
      </c>
    </row>
    <row r="190" spans="1:12" ht="15" x14ac:dyDescent="0.25">
      <c r="A190" s="23"/>
      <c r="B190" s="15"/>
      <c r="C190" s="11"/>
      <c r="D190" s="75"/>
      <c r="E190" s="87" t="s">
        <v>120</v>
      </c>
      <c r="F190" s="96" t="s">
        <v>93</v>
      </c>
      <c r="G190" s="98">
        <v>7.5087149999999996</v>
      </c>
      <c r="H190" s="98">
        <v>7.894285</v>
      </c>
      <c r="I190" s="98">
        <v>43.912343</v>
      </c>
      <c r="J190" s="89">
        <v>276.87279699999999</v>
      </c>
      <c r="K190" s="92">
        <v>714</v>
      </c>
      <c r="L190" s="153">
        <v>22.65</v>
      </c>
    </row>
    <row r="191" spans="1:12" ht="15" x14ac:dyDescent="0.25">
      <c r="A191" s="23"/>
      <c r="B191" s="15"/>
      <c r="C191" s="11"/>
      <c r="D191" s="101" t="s">
        <v>30</v>
      </c>
      <c r="E191" s="99" t="s">
        <v>121</v>
      </c>
      <c r="F191" s="91">
        <v>180</v>
      </c>
      <c r="G191" s="98">
        <v>1.3959999999999999</v>
      </c>
      <c r="H191" s="97">
        <v>1.42639</v>
      </c>
      <c r="I191" s="122">
        <v>1.9574</v>
      </c>
      <c r="J191" s="97">
        <v>26.250769999999999</v>
      </c>
      <c r="K191" s="79">
        <v>603</v>
      </c>
      <c r="L191" s="153">
        <v>4.2300000000000004</v>
      </c>
    </row>
    <row r="192" spans="1:12" ht="15" x14ac:dyDescent="0.25">
      <c r="A192" s="23"/>
      <c r="B192" s="15"/>
      <c r="C192" s="11"/>
      <c r="D192" s="81" t="s">
        <v>23</v>
      </c>
      <c r="E192" s="87" t="s">
        <v>44</v>
      </c>
      <c r="F192" s="91">
        <v>30</v>
      </c>
      <c r="G192" s="89">
        <v>2.25</v>
      </c>
      <c r="H192" s="90">
        <v>0.3</v>
      </c>
      <c r="I192" s="90">
        <v>15.3</v>
      </c>
      <c r="J192" s="91">
        <v>75</v>
      </c>
      <c r="K192" s="92">
        <v>114</v>
      </c>
      <c r="L192" s="153">
        <v>2.8</v>
      </c>
    </row>
    <row r="193" spans="1:12" ht="15" x14ac:dyDescent="0.25">
      <c r="A193" s="23"/>
      <c r="B193" s="15"/>
      <c r="C193" s="11"/>
      <c r="D193" s="81" t="s">
        <v>24</v>
      </c>
      <c r="E193" s="99"/>
      <c r="F193" s="91"/>
      <c r="G193" s="90"/>
      <c r="H193" s="90"/>
      <c r="I193" s="90"/>
      <c r="J193" s="100"/>
      <c r="K193" s="92"/>
      <c r="L193" s="153"/>
    </row>
    <row r="194" spans="1:12" ht="15" x14ac:dyDescent="0.25">
      <c r="A194" s="23"/>
      <c r="B194" s="15"/>
      <c r="C194" s="11"/>
      <c r="D194" s="6"/>
      <c r="E194" s="102" t="s">
        <v>91</v>
      </c>
      <c r="F194" s="103">
        <v>200</v>
      </c>
      <c r="G194" s="104">
        <v>5.6</v>
      </c>
      <c r="H194" s="104">
        <v>8</v>
      </c>
      <c r="I194" s="104">
        <v>8.4</v>
      </c>
      <c r="J194" s="105">
        <v>134</v>
      </c>
      <c r="K194" s="106">
        <v>535</v>
      </c>
      <c r="L194" s="153">
        <v>19.260000000000002</v>
      </c>
    </row>
    <row r="195" spans="1:12" ht="15" x14ac:dyDescent="0.25">
      <c r="A195" s="23"/>
      <c r="B195" s="15"/>
      <c r="C195" s="11"/>
      <c r="D195" s="6"/>
      <c r="E195" s="40"/>
      <c r="F195" s="41"/>
      <c r="G195" s="41"/>
      <c r="H195" s="41"/>
      <c r="I195" s="41"/>
      <c r="J195" s="41"/>
      <c r="K195" s="42"/>
      <c r="L195" s="41"/>
    </row>
    <row r="196" spans="1:12" ht="15.75" customHeight="1" x14ac:dyDescent="0.25">
      <c r="A196" s="24"/>
      <c r="B196" s="17"/>
      <c r="C196" s="8"/>
      <c r="D196" s="18" t="s">
        <v>33</v>
      </c>
      <c r="E196" s="9"/>
      <c r="F196" s="19">
        <v>660</v>
      </c>
      <c r="G196" s="19">
        <f>SUM(G189:G195)</f>
        <v>23.240715000000002</v>
      </c>
      <c r="H196" s="19">
        <f>SUM(H189:H195)</f>
        <v>20.821674999999999</v>
      </c>
      <c r="I196" s="19">
        <f>SUM(I189:I195)</f>
        <v>96.349643000000015</v>
      </c>
      <c r="J196" s="19">
        <f>SUM(J189:J195)</f>
        <v>674.02356699999996</v>
      </c>
      <c r="K196" s="25"/>
      <c r="L196" s="19">
        <f>SUM(L189:L195)</f>
        <v>60.17</v>
      </c>
    </row>
    <row r="197" spans="1:12" ht="15" x14ac:dyDescent="0.25">
      <c r="A197" s="26">
        <f>A189</f>
        <v>2</v>
      </c>
      <c r="B197" s="13">
        <v>10</v>
      </c>
      <c r="C197" s="10" t="s">
        <v>25</v>
      </c>
      <c r="D197" s="7" t="s">
        <v>26</v>
      </c>
      <c r="E197" s="40"/>
      <c r="F197" s="41"/>
      <c r="G197" s="41"/>
      <c r="H197" s="41"/>
      <c r="I197" s="41"/>
      <c r="J197" s="41"/>
      <c r="K197" s="42"/>
      <c r="L197" s="41"/>
    </row>
    <row r="198" spans="1:12" ht="15" x14ac:dyDescent="0.25">
      <c r="A198" s="23"/>
      <c r="B198" s="15"/>
      <c r="C198" s="11"/>
      <c r="D198" s="7" t="s">
        <v>27</v>
      </c>
      <c r="E198" s="40"/>
      <c r="F198" s="41"/>
      <c r="G198" s="41"/>
      <c r="H198" s="41"/>
      <c r="I198" s="41"/>
      <c r="J198" s="41"/>
      <c r="K198" s="42"/>
      <c r="L198" s="41"/>
    </row>
    <row r="199" spans="1:12" ht="15" x14ac:dyDescent="0.25">
      <c r="A199" s="23"/>
      <c r="B199" s="15"/>
      <c r="C199" s="11"/>
      <c r="D199" s="7" t="s">
        <v>28</v>
      </c>
      <c r="E199" s="40"/>
      <c r="F199" s="41"/>
      <c r="G199" s="41"/>
      <c r="H199" s="41"/>
      <c r="I199" s="41"/>
      <c r="J199" s="41"/>
      <c r="K199" s="42"/>
      <c r="L199" s="41"/>
    </row>
    <row r="200" spans="1:12" ht="15" x14ac:dyDescent="0.25">
      <c r="A200" s="23"/>
      <c r="B200" s="15"/>
      <c r="C200" s="11"/>
      <c r="D200" s="7" t="s">
        <v>29</v>
      </c>
      <c r="E200" s="40"/>
      <c r="F200" s="41"/>
      <c r="G200" s="41"/>
      <c r="H200" s="41"/>
      <c r="I200" s="41"/>
      <c r="J200" s="41"/>
      <c r="K200" s="42"/>
      <c r="L200" s="41"/>
    </row>
    <row r="201" spans="1:12" ht="15" x14ac:dyDescent="0.25">
      <c r="A201" s="23"/>
      <c r="B201" s="15"/>
      <c r="C201" s="11"/>
      <c r="D201" s="7" t="s">
        <v>30</v>
      </c>
      <c r="E201" s="40"/>
      <c r="F201" s="41"/>
      <c r="G201" s="41"/>
      <c r="H201" s="41"/>
      <c r="I201" s="41"/>
      <c r="J201" s="41"/>
      <c r="K201" s="42"/>
      <c r="L201" s="41"/>
    </row>
    <row r="202" spans="1:12" ht="15" x14ac:dyDescent="0.25">
      <c r="A202" s="23"/>
      <c r="B202" s="15"/>
      <c r="C202" s="11"/>
      <c r="D202" s="7" t="s">
        <v>31</v>
      </c>
      <c r="E202" s="40"/>
      <c r="F202" s="41"/>
      <c r="G202" s="41"/>
      <c r="H202" s="41"/>
      <c r="I202" s="41"/>
      <c r="J202" s="41"/>
      <c r="K202" s="42"/>
      <c r="L202" s="41"/>
    </row>
    <row r="203" spans="1:12" ht="15" x14ac:dyDescent="0.25">
      <c r="A203" s="23"/>
      <c r="B203" s="15"/>
      <c r="C203" s="11"/>
      <c r="D203" s="7" t="s">
        <v>32</v>
      </c>
      <c r="E203" s="40"/>
      <c r="F203" s="41"/>
      <c r="G203" s="41"/>
      <c r="H203" s="41"/>
      <c r="I203" s="41"/>
      <c r="J203" s="41"/>
      <c r="K203" s="42"/>
      <c r="L203" s="41"/>
    </row>
    <row r="204" spans="1:12" ht="15" x14ac:dyDescent="0.25">
      <c r="A204" s="23"/>
      <c r="B204" s="15"/>
      <c r="C204" s="11"/>
      <c r="D204" s="6"/>
      <c r="E204" s="40"/>
      <c r="F204" s="41"/>
      <c r="G204" s="41"/>
      <c r="H204" s="41"/>
      <c r="I204" s="41"/>
      <c r="J204" s="41"/>
      <c r="K204" s="42"/>
      <c r="L204" s="41"/>
    </row>
    <row r="205" spans="1:12" ht="15" x14ac:dyDescent="0.25">
      <c r="A205" s="23"/>
      <c r="B205" s="15"/>
      <c r="C205" s="11"/>
      <c r="D205" s="6"/>
      <c r="E205" s="40"/>
      <c r="F205" s="41"/>
      <c r="G205" s="41"/>
      <c r="H205" s="41"/>
      <c r="I205" s="41"/>
      <c r="J205" s="41"/>
      <c r="K205" s="42"/>
      <c r="L205" s="41"/>
    </row>
    <row r="206" spans="1:12" ht="15" x14ac:dyDescent="0.25">
      <c r="A206" s="24"/>
      <c r="B206" s="17"/>
      <c r="C206" s="8"/>
      <c r="D206" s="18" t="s">
        <v>33</v>
      </c>
      <c r="E206" s="9"/>
      <c r="F206" s="19">
        <f>SUM(F197:F205)</f>
        <v>0</v>
      </c>
      <c r="G206" s="19">
        <f>SUM(G197:G205)</f>
        <v>0</v>
      </c>
      <c r="H206" s="19">
        <f>SUM(H197:H205)</f>
        <v>0</v>
      </c>
      <c r="I206" s="19">
        <f>SUM(I197:I205)</f>
        <v>0</v>
      </c>
      <c r="J206" s="19">
        <f>SUM(J197:J205)</f>
        <v>0</v>
      </c>
      <c r="K206" s="25"/>
      <c r="L206" s="19">
        <f>SUM(L197:L205)</f>
        <v>0</v>
      </c>
    </row>
    <row r="207" spans="1:12" ht="15.75" thickBot="1" x14ac:dyDescent="0.25">
      <c r="A207" s="29">
        <f>A189</f>
        <v>2</v>
      </c>
      <c r="B207" s="30">
        <f>B189</f>
        <v>10</v>
      </c>
      <c r="C207" s="158" t="s">
        <v>4</v>
      </c>
      <c r="D207" s="159"/>
      <c r="E207" s="31"/>
      <c r="F207" s="32">
        <f>F196+F206</f>
        <v>660</v>
      </c>
      <c r="G207" s="32">
        <f>G196+G206</f>
        <v>23.240715000000002</v>
      </c>
      <c r="H207" s="32">
        <f>H196+H206</f>
        <v>20.821674999999999</v>
      </c>
      <c r="I207" s="32">
        <f>I196+I206</f>
        <v>96.349643000000015</v>
      </c>
      <c r="J207" s="32">
        <f>J196+J206</f>
        <v>674.02356699999996</v>
      </c>
      <c r="K207" s="32"/>
      <c r="L207" s="32">
        <f>L196+L206</f>
        <v>60.17</v>
      </c>
    </row>
    <row r="208" spans="1:12" ht="13.5" thickBot="1" x14ac:dyDescent="0.25">
      <c r="A208" s="27"/>
      <c r="B208" s="28"/>
      <c r="C208" s="160" t="s">
        <v>5</v>
      </c>
      <c r="D208" s="160"/>
      <c r="E208" s="160"/>
      <c r="F208" s="34">
        <f>(F25+F46+F66+F87+F106+F126+F147+F167+F188+F207)/(IF(F25=0,0,1)+IF(F46=0,0,1)+IF(F66=0,0,1)+IF(F87=0,0,1)+IF(F106=0,0,1)+IF(F126=0,0,1)+IF(F147=0,0,1)+IF(F167=0,0,1)+IF(F188=0,0,1)+IF(F207=0,0,1))</f>
        <v>603</v>
      </c>
      <c r="G208" s="34">
        <f>(G25+G46+G66+G87+G106+G126+G147+G167+G188+G207)/(IF(G25=0,0,1)+IF(G46=0,0,1)+IF(G66=0,0,1)+IF(G87=0,0,1)+IF(G106=0,0,1)+IF(G126=0,0,1)+IF(G147=0,0,1)+IF(G167=0,0,1)+IF(G188=0,0,1)+IF(G207=0,0,1))</f>
        <v>22.55152914</v>
      </c>
      <c r="H208" s="34">
        <f>(H25+H46+H66+H87+H106+H126+H147+H167+H188+H207)/(IF(H25=0,0,1)+IF(H46=0,0,1)+IF(H66=0,0,1)+IF(H87=0,0,1)+IF(H106=0,0,1)+IF(H126=0,0,1)+IF(H147=0,0,1)+IF(H167=0,0,1)+IF(H188=0,0,1)+IF(H207=0,0,1))</f>
        <v>19.177383008</v>
      </c>
      <c r="I208" s="34">
        <f>(I25+I46+I66+I87+I106+I126+I147+I167+I188+I207)/(IF(I25=0,0,1)+IF(I46=0,0,1)+IF(I66=0,0,1)+IF(I87=0,0,1)+IF(I106=0,0,1)+IF(I126=0,0,1)+IF(I147=0,0,1)+IF(I167=0,0,1)+IF(I188=0,0,1)+IF(I207=0,0,1))</f>
        <v>83.757651377000002</v>
      </c>
      <c r="J208" s="34">
        <f>(J25+J46+J66+J87+J106+J126+J147+J167+J188+J207)/(IF(J25=0,0,1)+IF(J46=0,0,1)+IF(J66=0,0,1)+IF(J87=0,0,1)+IF(J106=0,0,1)+IF(J126=0,0,1)+IF(J147=0,0,1)+IF(J167=0,0,1)+IF(J188=0,0,1)+IF(J207=0,0,1))</f>
        <v>606.69786682769995</v>
      </c>
      <c r="K208" s="34"/>
      <c r="L208" s="34">
        <f>(L25+L46+L66+L87+L106+L126+L147+L167+L188+L207)/(IF(L25=0,0,1)+IF(L46=0,0,1)+IF(L66=0,0,1)+IF(L87=0,0,1)+IF(L106=0,0,1)+IF(L126=0,0,1)+IF(L147=0,0,1)+IF(L167=0,0,1)+IF(L188=0,0,1)+IF(L207=0,0,1))</f>
        <v>77.263999999999996</v>
      </c>
    </row>
  </sheetData>
  <mergeCells count="14">
    <mergeCell ref="C1:E1"/>
    <mergeCell ref="H1:K1"/>
    <mergeCell ref="H2:K2"/>
    <mergeCell ref="C25:D25"/>
    <mergeCell ref="C46:D46"/>
    <mergeCell ref="C66:D66"/>
    <mergeCell ref="C207:D207"/>
    <mergeCell ref="C208:E208"/>
    <mergeCell ref="C87:D87"/>
    <mergeCell ref="C106:D106"/>
    <mergeCell ref="C126:D126"/>
    <mergeCell ref="C147:D147"/>
    <mergeCell ref="C167:D167"/>
    <mergeCell ref="C188:D18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E48" sqref="E48:L5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7.42578125" style="1" customWidth="1"/>
    <col min="4" max="4" width="10.5703125" style="1" customWidth="1"/>
    <col min="5" max="5" width="44.42578125" style="2" customWidth="1"/>
    <col min="6" max="7" width="8.42578125" style="2" customWidth="1"/>
    <col min="8" max="8" width="7.5703125" style="2" customWidth="1"/>
    <col min="9" max="9" width="9.140625" style="2" customWidth="1"/>
    <col min="10" max="11" width="8.140625" style="2" customWidth="1"/>
    <col min="12" max="12" width="7.85546875" style="2" customWidth="1"/>
    <col min="13" max="16384" width="9.140625" style="2"/>
  </cols>
  <sheetData>
    <row r="1" spans="1:12" ht="15" x14ac:dyDescent="0.25">
      <c r="A1" s="1" t="s">
        <v>7</v>
      </c>
      <c r="C1" s="161" t="s">
        <v>59</v>
      </c>
      <c r="D1" s="162"/>
      <c r="E1" s="162"/>
      <c r="F1" s="12" t="s">
        <v>16</v>
      </c>
      <c r="G1" s="2" t="s">
        <v>17</v>
      </c>
      <c r="H1" s="163" t="s">
        <v>39</v>
      </c>
      <c r="I1" s="163"/>
      <c r="J1" s="163"/>
      <c r="K1" s="163"/>
    </row>
    <row r="2" spans="1:12" ht="18" x14ac:dyDescent="0.2">
      <c r="A2" s="35" t="s">
        <v>6</v>
      </c>
      <c r="C2" s="2"/>
      <c r="G2" s="2" t="s">
        <v>18</v>
      </c>
      <c r="H2" s="163" t="s">
        <v>60</v>
      </c>
      <c r="I2" s="163"/>
      <c r="J2" s="163"/>
      <c r="K2" s="1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80" t="s">
        <v>21</v>
      </c>
      <c r="E6" s="83" t="s">
        <v>40</v>
      </c>
      <c r="F6" s="49" t="s">
        <v>41</v>
      </c>
      <c r="G6" s="50">
        <v>4.4938399999999996</v>
      </c>
      <c r="H6" s="51">
        <v>7.65944</v>
      </c>
      <c r="I6" s="51">
        <v>7.0758000000000001</v>
      </c>
      <c r="J6" s="52">
        <v>115.4</v>
      </c>
      <c r="K6" s="53">
        <v>124</v>
      </c>
      <c r="L6" s="39">
        <v>23.47</v>
      </c>
    </row>
    <row r="7" spans="1:12" ht="15" x14ac:dyDescent="0.25">
      <c r="A7" s="23"/>
      <c r="B7" s="15"/>
      <c r="C7" s="11"/>
      <c r="D7" s="82" t="s">
        <v>43</v>
      </c>
      <c r="E7" s="85" t="s">
        <v>61</v>
      </c>
      <c r="F7" s="58">
        <v>40</v>
      </c>
      <c r="G7" s="61">
        <v>4.8</v>
      </c>
      <c r="H7" s="55">
        <v>4.05</v>
      </c>
      <c r="I7" s="55">
        <v>0.25</v>
      </c>
      <c r="J7" s="54">
        <v>57</v>
      </c>
      <c r="K7" s="56">
        <v>337</v>
      </c>
      <c r="L7" s="41">
        <v>9.1199999999999992</v>
      </c>
    </row>
    <row r="8" spans="1:12" ht="38.25" x14ac:dyDescent="0.25">
      <c r="A8" s="23"/>
      <c r="B8" s="15"/>
      <c r="C8" s="11"/>
      <c r="D8" s="82"/>
      <c r="E8" s="86" t="s">
        <v>62</v>
      </c>
      <c r="F8" s="58" t="s">
        <v>45</v>
      </c>
      <c r="G8" s="55">
        <v>6.13</v>
      </c>
      <c r="H8" s="61">
        <v>6.8</v>
      </c>
      <c r="I8" s="54">
        <v>30</v>
      </c>
      <c r="J8" s="54">
        <v>206</v>
      </c>
      <c r="K8" s="56">
        <v>515</v>
      </c>
      <c r="L8" s="41">
        <v>24.26</v>
      </c>
    </row>
    <row r="9" spans="1:12" ht="25.5" x14ac:dyDescent="0.25">
      <c r="A9" s="23"/>
      <c r="B9" s="15"/>
      <c r="C9" s="11"/>
      <c r="D9" s="81" t="s">
        <v>22</v>
      </c>
      <c r="E9" s="84" t="s">
        <v>63</v>
      </c>
      <c r="F9" s="54">
        <v>200</v>
      </c>
      <c r="G9" s="55">
        <v>1.81</v>
      </c>
      <c r="H9" s="55">
        <v>1.7</v>
      </c>
      <c r="I9" s="55">
        <v>13</v>
      </c>
      <c r="J9" s="54">
        <v>75</v>
      </c>
      <c r="K9" s="56">
        <v>1183</v>
      </c>
      <c r="L9" s="41">
        <v>8.74</v>
      </c>
    </row>
    <row r="10" spans="1:12" ht="15" x14ac:dyDescent="0.25">
      <c r="A10" s="23"/>
      <c r="B10" s="15"/>
      <c r="C10" s="11"/>
      <c r="D10" s="81" t="s">
        <v>23</v>
      </c>
      <c r="E10" s="86" t="s">
        <v>64</v>
      </c>
      <c r="F10" s="58">
        <v>30</v>
      </c>
      <c r="G10" s="55">
        <v>2.25</v>
      </c>
      <c r="H10" s="59">
        <v>0.3</v>
      </c>
      <c r="I10" s="55">
        <v>15.3</v>
      </c>
      <c r="J10" s="54">
        <v>75</v>
      </c>
      <c r="K10" s="56">
        <v>114</v>
      </c>
      <c r="L10" s="41">
        <v>2.8</v>
      </c>
    </row>
    <row r="11" spans="1:12" ht="15" x14ac:dyDescent="0.25">
      <c r="A11" s="23"/>
      <c r="B11" s="15"/>
      <c r="C11" s="11"/>
      <c r="D11" s="81"/>
      <c r="E11" s="86"/>
      <c r="F11" s="58"/>
      <c r="G11" s="55"/>
      <c r="H11" s="59"/>
      <c r="I11" s="55"/>
      <c r="J11" s="54"/>
      <c r="K11" s="56"/>
      <c r="L11" s="41"/>
    </row>
    <row r="12" spans="1:12" ht="15" x14ac:dyDescent="0.25">
      <c r="A12" s="23"/>
      <c r="B12" s="15"/>
      <c r="C12" s="11"/>
      <c r="D12" s="81" t="s">
        <v>24</v>
      </c>
      <c r="E12" s="40" t="s">
        <v>65</v>
      </c>
      <c r="F12" s="41">
        <v>150</v>
      </c>
      <c r="G12" s="41">
        <v>0.6</v>
      </c>
      <c r="H12" s="41">
        <v>0.6</v>
      </c>
      <c r="I12" s="41">
        <v>14.7</v>
      </c>
      <c r="J12" s="41">
        <v>71</v>
      </c>
      <c r="K12" s="42">
        <v>847</v>
      </c>
      <c r="L12" s="41">
        <v>20.100000000000001</v>
      </c>
    </row>
    <row r="13" spans="1:12" ht="15" x14ac:dyDescent="0.25">
      <c r="A13" s="23"/>
      <c r="B13" s="15"/>
      <c r="C13" s="11"/>
      <c r="D13" s="60"/>
      <c r="E13" s="57"/>
      <c r="F13" s="58"/>
      <c r="G13" s="55"/>
      <c r="H13" s="61"/>
      <c r="I13" s="54"/>
      <c r="J13" s="54"/>
      <c r="K13" s="56"/>
      <c r="L13" s="41"/>
    </row>
    <row r="14" spans="1:12" ht="15" x14ac:dyDescent="0.25">
      <c r="A14" s="23"/>
      <c r="B14" s="15"/>
      <c r="C14" s="11"/>
      <c r="D14" s="60"/>
      <c r="E14" s="57"/>
      <c r="F14" s="58"/>
      <c r="G14" s="55"/>
      <c r="H14" s="59"/>
      <c r="I14" s="55"/>
      <c r="J14" s="54"/>
      <c r="K14" s="56"/>
      <c r="L14" s="41"/>
    </row>
    <row r="15" spans="1:12" ht="15" x14ac:dyDescent="0.25">
      <c r="A15" s="24"/>
      <c r="B15" s="17"/>
      <c r="C15" s="8"/>
      <c r="D15" s="18" t="s">
        <v>33</v>
      </c>
      <c r="E15" s="9"/>
      <c r="F15" s="19">
        <v>795</v>
      </c>
      <c r="G15" s="19">
        <f>SUM(G6:G14)</f>
        <v>20.083839999999999</v>
      </c>
      <c r="H15" s="19">
        <f>SUM(H6:H14)</f>
        <v>21.109440000000003</v>
      </c>
      <c r="I15" s="19">
        <f>SUM(I6:I14)</f>
        <v>80.325800000000001</v>
      </c>
      <c r="J15" s="19">
        <f>SUM(J6:J14)</f>
        <v>599.4</v>
      </c>
      <c r="K15" s="25"/>
      <c r="L15" s="19">
        <f>SUM(L6:L14)</f>
        <v>88.489999999999981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27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28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29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30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7" t="s">
        <v>31</v>
      </c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7" t="s">
        <v>32</v>
      </c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3"/>
      <c r="B23" s="15"/>
      <c r="C23" s="11"/>
      <c r="D23" s="6"/>
      <c r="E23" s="40"/>
      <c r="F23" s="41"/>
      <c r="G23" s="41"/>
      <c r="H23" s="41"/>
      <c r="I23" s="41"/>
      <c r="J23" s="41"/>
      <c r="K23" s="42"/>
      <c r="L23" s="41"/>
    </row>
    <row r="24" spans="1:12" ht="15" x14ac:dyDescent="0.25">
      <c r="A24" s="23"/>
      <c r="B24" s="15"/>
      <c r="C24" s="11"/>
      <c r="D24" s="6"/>
      <c r="E24" s="40"/>
      <c r="F24" s="41"/>
      <c r="G24" s="41"/>
      <c r="H24" s="41"/>
      <c r="I24" s="41"/>
      <c r="J24" s="41"/>
      <c r="K24" s="42"/>
      <c r="L24" s="41"/>
    </row>
    <row r="25" spans="1:12" ht="15" x14ac:dyDescent="0.25">
      <c r="A25" s="24"/>
      <c r="B25" s="17"/>
      <c r="C25" s="8"/>
      <c r="D25" s="18" t="s">
        <v>33</v>
      </c>
      <c r="E25" s="9"/>
      <c r="F25" s="19">
        <f>SUM(F16:F24)</f>
        <v>0</v>
      </c>
      <c r="G25" s="19">
        <f>SUM(G16:G24)</f>
        <v>0</v>
      </c>
      <c r="H25" s="19">
        <f>SUM(H16:H24)</f>
        <v>0</v>
      </c>
      <c r="I25" s="19">
        <f>SUM(I16:I24)</f>
        <v>0</v>
      </c>
      <c r="J25" s="19">
        <f>SUM(J16:J24)</f>
        <v>0</v>
      </c>
      <c r="K25" s="25"/>
      <c r="L25" s="19">
        <f>SUM(L16:L24)</f>
        <v>0</v>
      </c>
    </row>
    <row r="26" spans="1:12" ht="15.75" thickBot="1" x14ac:dyDescent="0.25">
      <c r="A26" s="29">
        <f>A6</f>
        <v>1</v>
      </c>
      <c r="B26" s="30">
        <f>B6</f>
        <v>1</v>
      </c>
      <c r="C26" s="158" t="s">
        <v>4</v>
      </c>
      <c r="D26" s="159"/>
      <c r="E26" s="31"/>
      <c r="F26" s="32">
        <f>F15+F25</f>
        <v>795</v>
      </c>
      <c r="G26" s="32">
        <f>G15+G25</f>
        <v>20.083839999999999</v>
      </c>
      <c r="H26" s="32">
        <f>H15+H25</f>
        <v>21.109440000000003</v>
      </c>
      <c r="I26" s="32">
        <f>I15+I25</f>
        <v>80.325800000000001</v>
      </c>
      <c r="J26" s="32">
        <f>J15+J25</f>
        <v>599.4</v>
      </c>
      <c r="K26" s="32"/>
      <c r="L26" s="32">
        <f>L15+L25</f>
        <v>88.489999999999981</v>
      </c>
    </row>
    <row r="27" spans="1:12" ht="38.25" x14ac:dyDescent="0.25">
      <c r="A27" s="14">
        <v>1</v>
      </c>
      <c r="B27" s="15">
        <v>2</v>
      </c>
      <c r="C27" s="22" t="s">
        <v>20</v>
      </c>
      <c r="D27" s="80" t="s">
        <v>21</v>
      </c>
      <c r="E27" s="62" t="s">
        <v>66</v>
      </c>
      <c r="F27" s="63">
        <v>210</v>
      </c>
      <c r="G27" s="64">
        <v>6.86</v>
      </c>
      <c r="H27" s="64">
        <v>6.21</v>
      </c>
      <c r="I27" s="64">
        <v>14.36</v>
      </c>
      <c r="J27" s="65">
        <v>140.83000000000001</v>
      </c>
      <c r="K27" s="66">
        <v>139</v>
      </c>
      <c r="L27" s="39">
        <v>20.12</v>
      </c>
    </row>
    <row r="28" spans="1:12" ht="25.5" x14ac:dyDescent="0.25">
      <c r="A28" s="14"/>
      <c r="B28" s="15"/>
      <c r="C28" s="11"/>
      <c r="D28" s="8"/>
      <c r="E28" s="57" t="s">
        <v>67</v>
      </c>
      <c r="F28" s="69">
        <v>100</v>
      </c>
      <c r="G28" s="70">
        <v>18.62</v>
      </c>
      <c r="H28" s="70">
        <v>12.3</v>
      </c>
      <c r="I28" s="71">
        <v>3</v>
      </c>
      <c r="J28" s="72">
        <v>196</v>
      </c>
      <c r="K28" s="56">
        <v>274</v>
      </c>
      <c r="L28" s="41">
        <v>35.869999999999997</v>
      </c>
    </row>
    <row r="29" spans="1:12" ht="25.5" x14ac:dyDescent="0.25">
      <c r="A29" s="14"/>
      <c r="B29" s="15"/>
      <c r="C29" s="11"/>
      <c r="D29" s="75"/>
      <c r="E29" s="57" t="s">
        <v>68</v>
      </c>
      <c r="F29" s="54">
        <v>150</v>
      </c>
      <c r="G29" s="67">
        <v>3</v>
      </c>
      <c r="H29" s="67">
        <v>4.4000000000000004</v>
      </c>
      <c r="I29" s="68">
        <v>20</v>
      </c>
      <c r="J29" s="55">
        <v>132</v>
      </c>
      <c r="K29" s="56">
        <v>321</v>
      </c>
      <c r="L29" s="41">
        <v>18.34</v>
      </c>
    </row>
    <row r="30" spans="1:12" ht="15" x14ac:dyDescent="0.25">
      <c r="A30" s="14"/>
      <c r="B30" s="15"/>
      <c r="C30" s="11"/>
      <c r="D30" s="81" t="s">
        <v>22</v>
      </c>
      <c r="E30" s="57" t="s">
        <v>69</v>
      </c>
      <c r="F30" s="54">
        <v>200</v>
      </c>
      <c r="G30" s="73">
        <v>1.81</v>
      </c>
      <c r="H30" s="74">
        <v>1.67</v>
      </c>
      <c r="I30" s="73">
        <v>13.22</v>
      </c>
      <c r="J30" s="61">
        <v>75</v>
      </c>
      <c r="K30" s="56">
        <v>441</v>
      </c>
      <c r="L30" s="41">
        <v>3.58</v>
      </c>
    </row>
    <row r="31" spans="1:12" ht="15" x14ac:dyDescent="0.25">
      <c r="A31" s="14"/>
      <c r="B31" s="15"/>
      <c r="C31" s="11"/>
      <c r="D31" s="81" t="s">
        <v>23</v>
      </c>
      <c r="E31" s="57" t="s">
        <v>42</v>
      </c>
      <c r="F31" s="58">
        <v>20</v>
      </c>
      <c r="G31" s="55">
        <v>1.32</v>
      </c>
      <c r="H31" s="59">
        <v>0.22</v>
      </c>
      <c r="I31" s="55">
        <v>8.1999999999999993</v>
      </c>
      <c r="J31" s="54">
        <v>40</v>
      </c>
      <c r="K31" s="56">
        <v>115</v>
      </c>
      <c r="L31" s="41">
        <v>1.02</v>
      </c>
    </row>
    <row r="32" spans="1:12" ht="15" x14ac:dyDescent="0.25">
      <c r="A32" s="14"/>
      <c r="B32" s="15"/>
      <c r="C32" s="11"/>
      <c r="D32" s="7"/>
      <c r="E32" s="76" t="s">
        <v>44</v>
      </c>
      <c r="F32" s="77">
        <v>30</v>
      </c>
      <c r="G32" s="78">
        <v>2.25</v>
      </c>
      <c r="H32" s="78">
        <v>0.3</v>
      </c>
      <c r="I32" s="78">
        <v>15.3</v>
      </c>
      <c r="J32" s="78">
        <v>74.5</v>
      </c>
      <c r="K32" s="79">
        <v>114</v>
      </c>
      <c r="L32" s="41">
        <v>2.65</v>
      </c>
    </row>
    <row r="33" spans="1:12" ht="15" x14ac:dyDescent="0.25">
      <c r="A33" s="14"/>
      <c r="B33" s="15"/>
      <c r="C33" s="11"/>
      <c r="D33" s="81" t="s">
        <v>24</v>
      </c>
      <c r="E33" s="40"/>
      <c r="F33" s="41"/>
      <c r="G33" s="41"/>
      <c r="H33" s="41"/>
      <c r="I33" s="41"/>
      <c r="J33" s="41"/>
      <c r="K33" s="42"/>
      <c r="L33" s="41"/>
    </row>
    <row r="34" spans="1:12" ht="38.25" x14ac:dyDescent="0.25">
      <c r="A34" s="14"/>
      <c r="B34" s="15"/>
      <c r="C34" s="11"/>
      <c r="D34" s="82" t="s">
        <v>26</v>
      </c>
      <c r="E34" s="57" t="s">
        <v>70</v>
      </c>
      <c r="F34" s="54">
        <v>60</v>
      </c>
      <c r="G34" s="55">
        <v>0.8</v>
      </c>
      <c r="H34" s="55">
        <v>3.43</v>
      </c>
      <c r="I34" s="61">
        <v>4.5599999999999996</v>
      </c>
      <c r="J34" s="54">
        <v>52</v>
      </c>
      <c r="K34" s="56">
        <v>33</v>
      </c>
      <c r="L34" s="41">
        <v>8.35</v>
      </c>
    </row>
    <row r="35" spans="1:12" ht="15" x14ac:dyDescent="0.25">
      <c r="A35" s="14"/>
      <c r="B35" s="15"/>
      <c r="C35" s="11"/>
      <c r="D35" s="60"/>
      <c r="E35" s="57"/>
      <c r="F35" s="69"/>
      <c r="G35" s="70"/>
      <c r="H35" s="70"/>
      <c r="I35" s="71"/>
      <c r="J35" s="72"/>
      <c r="K35" s="56"/>
      <c r="L35" s="41"/>
    </row>
    <row r="36" spans="1:12" ht="15" x14ac:dyDescent="0.25">
      <c r="A36" s="16"/>
      <c r="B36" s="17"/>
      <c r="C36" s="8"/>
      <c r="D36" s="18" t="s">
        <v>33</v>
      </c>
      <c r="E36" s="9"/>
      <c r="F36" s="19">
        <v>770</v>
      </c>
      <c r="G36" s="19">
        <f>SUM(G27:G35)</f>
        <v>34.659999999999997</v>
      </c>
      <c r="H36" s="19">
        <f>SUM(H27:H35)</f>
        <v>28.530000000000005</v>
      </c>
      <c r="I36" s="19">
        <f>SUM(I27:I35)</f>
        <v>78.64</v>
      </c>
      <c r="J36" s="19">
        <f>SUM(J27:J35)</f>
        <v>710.33</v>
      </c>
      <c r="K36" s="25"/>
      <c r="L36" s="19">
        <f>SUM(L27:L35)</f>
        <v>89.929999999999993</v>
      </c>
    </row>
    <row r="37" spans="1:12" ht="15" x14ac:dyDescent="0.25">
      <c r="A37" s="13">
        <f>A27</f>
        <v>1</v>
      </c>
      <c r="B37" s="13">
        <f>B27</f>
        <v>2</v>
      </c>
      <c r="C37" s="10" t="s">
        <v>25</v>
      </c>
      <c r="D37" s="7" t="s">
        <v>26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27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28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7" t="s">
        <v>29</v>
      </c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7" t="s">
        <v>30</v>
      </c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4"/>
      <c r="B42" s="15"/>
      <c r="C42" s="11"/>
      <c r="D42" s="7" t="s">
        <v>31</v>
      </c>
      <c r="E42" s="40"/>
      <c r="F42" s="41"/>
      <c r="G42" s="41"/>
      <c r="H42" s="41"/>
      <c r="I42" s="41"/>
      <c r="J42" s="41"/>
      <c r="K42" s="42"/>
      <c r="L42" s="41"/>
    </row>
    <row r="43" spans="1:12" ht="15" x14ac:dyDescent="0.25">
      <c r="A43" s="14"/>
      <c r="B43" s="15"/>
      <c r="C43" s="11"/>
      <c r="D43" s="7" t="s">
        <v>32</v>
      </c>
      <c r="E43" s="40"/>
      <c r="F43" s="41"/>
      <c r="G43" s="41"/>
      <c r="H43" s="41"/>
      <c r="I43" s="41"/>
      <c r="J43" s="41"/>
      <c r="K43" s="42"/>
      <c r="L43" s="41"/>
    </row>
    <row r="44" spans="1:12" ht="15" x14ac:dyDescent="0.25">
      <c r="A44" s="14"/>
      <c r="B44" s="15"/>
      <c r="C44" s="11"/>
      <c r="D44" s="6"/>
      <c r="E44" s="40"/>
      <c r="F44" s="41"/>
      <c r="G44" s="41"/>
      <c r="H44" s="41"/>
      <c r="I44" s="41"/>
      <c r="J44" s="41"/>
      <c r="K44" s="42"/>
      <c r="L44" s="41"/>
    </row>
    <row r="45" spans="1:12" ht="15" x14ac:dyDescent="0.25">
      <c r="A45" s="14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16"/>
      <c r="B46" s="17"/>
      <c r="C46" s="8"/>
      <c r="D46" s="18" t="s">
        <v>33</v>
      </c>
      <c r="E46" s="9"/>
      <c r="F46" s="19">
        <f>SUM(F37:F45)</f>
        <v>0</v>
      </c>
      <c r="G46" s="19">
        <f>SUM(G37:G45)</f>
        <v>0</v>
      </c>
      <c r="H46" s="19">
        <f>SUM(H37:H45)</f>
        <v>0</v>
      </c>
      <c r="I46" s="19">
        <f>SUM(I37:I45)</f>
        <v>0</v>
      </c>
      <c r="J46" s="19">
        <f>SUM(J37:J45)</f>
        <v>0</v>
      </c>
      <c r="K46" s="25"/>
      <c r="L46" s="19">
        <f>SUM(L37:L45)</f>
        <v>0</v>
      </c>
    </row>
    <row r="47" spans="1:12" ht="15.75" customHeight="1" thickBot="1" x14ac:dyDescent="0.25">
      <c r="A47" s="33">
        <f>A27</f>
        <v>1</v>
      </c>
      <c r="B47" s="33">
        <f>B27</f>
        <v>2</v>
      </c>
      <c r="C47" s="158" t="s">
        <v>4</v>
      </c>
      <c r="D47" s="159"/>
      <c r="E47" s="31"/>
      <c r="F47" s="32">
        <f>F36+F46</f>
        <v>770</v>
      </c>
      <c r="G47" s="32">
        <f>G36+G46</f>
        <v>34.659999999999997</v>
      </c>
      <c r="H47" s="32">
        <f>H36+H46</f>
        <v>28.530000000000005</v>
      </c>
      <c r="I47" s="32">
        <f>I36+I46</f>
        <v>78.64</v>
      </c>
      <c r="J47" s="32">
        <f>J36+J46</f>
        <v>710.33</v>
      </c>
      <c r="K47" s="32"/>
      <c r="L47" s="32">
        <f>L36+L46</f>
        <v>89.929999999999993</v>
      </c>
    </row>
    <row r="48" spans="1:12" ht="51" x14ac:dyDescent="0.25">
      <c r="A48" s="20">
        <v>1</v>
      </c>
      <c r="B48" s="21">
        <v>3</v>
      </c>
      <c r="C48" s="22" t="s">
        <v>20</v>
      </c>
      <c r="D48" s="80" t="s">
        <v>21</v>
      </c>
      <c r="E48" s="87" t="s">
        <v>71</v>
      </c>
      <c r="F48" s="88">
        <v>220</v>
      </c>
      <c r="G48" s="89">
        <v>4.4059999999999997</v>
      </c>
      <c r="H48" s="89">
        <v>5.1479999999999997</v>
      </c>
      <c r="I48" s="90">
        <v>9.6969999999999992</v>
      </c>
      <c r="J48" s="91">
        <v>102.973</v>
      </c>
      <c r="K48" s="92">
        <v>110</v>
      </c>
      <c r="L48" s="150">
        <v>26.19</v>
      </c>
    </row>
    <row r="49" spans="1:12" ht="15" x14ac:dyDescent="0.25">
      <c r="A49" s="23"/>
      <c r="B49" s="15"/>
      <c r="C49" s="11"/>
      <c r="D49" s="82" t="s">
        <v>26</v>
      </c>
      <c r="E49" s="87" t="s">
        <v>72</v>
      </c>
      <c r="F49" s="96" t="s">
        <v>73</v>
      </c>
      <c r="G49" s="97">
        <v>1.52</v>
      </c>
      <c r="H49" s="97">
        <v>7.12</v>
      </c>
      <c r="I49" s="98">
        <v>6.2</v>
      </c>
      <c r="J49" s="98">
        <v>94</v>
      </c>
      <c r="K49" s="92">
        <v>50</v>
      </c>
      <c r="L49" s="41">
        <v>8.25</v>
      </c>
    </row>
    <row r="50" spans="1:12" ht="25.5" x14ac:dyDescent="0.25">
      <c r="A50" s="23"/>
      <c r="B50" s="15"/>
      <c r="C50" s="11"/>
      <c r="D50" s="82"/>
      <c r="E50" s="87" t="s">
        <v>74</v>
      </c>
      <c r="F50" s="96" t="s">
        <v>58</v>
      </c>
      <c r="G50" s="151">
        <v>14.875</v>
      </c>
      <c r="H50" s="151">
        <v>17.303000000000001</v>
      </c>
      <c r="I50" s="152">
        <v>2.532</v>
      </c>
      <c r="J50" s="152">
        <v>225.357</v>
      </c>
      <c r="K50" s="92">
        <v>214</v>
      </c>
      <c r="L50" s="41">
        <v>39.57</v>
      </c>
    </row>
    <row r="51" spans="1:12" ht="15" x14ac:dyDescent="0.25">
      <c r="A51" s="23"/>
      <c r="B51" s="15"/>
      <c r="C51" s="11"/>
      <c r="D51" s="101" t="s">
        <v>30</v>
      </c>
      <c r="E51" s="87" t="s">
        <v>75</v>
      </c>
      <c r="F51" s="91">
        <v>180</v>
      </c>
      <c r="G51" s="93">
        <v>8.5500000000000007E-2</v>
      </c>
      <c r="H51" s="93">
        <v>2.1499999999999998E-2</v>
      </c>
      <c r="I51" s="93">
        <v>8.19</v>
      </c>
      <c r="J51" s="94">
        <v>33.295999999999999</v>
      </c>
      <c r="K51" s="95" t="s">
        <v>76</v>
      </c>
      <c r="L51" s="41">
        <v>2</v>
      </c>
    </row>
    <row r="52" spans="1:12" ht="15" x14ac:dyDescent="0.25">
      <c r="A52" s="23"/>
      <c r="B52" s="15"/>
      <c r="C52" s="11"/>
      <c r="D52" s="81" t="s">
        <v>23</v>
      </c>
      <c r="E52" s="76" t="s">
        <v>77</v>
      </c>
      <c r="F52" s="77">
        <v>45</v>
      </c>
      <c r="G52" s="78">
        <v>6.2720000000000002</v>
      </c>
      <c r="H52" s="78">
        <v>4.7080000000000002</v>
      </c>
      <c r="I52" s="78">
        <v>18.55</v>
      </c>
      <c r="J52" s="78">
        <v>142</v>
      </c>
      <c r="K52" s="79">
        <v>96</v>
      </c>
      <c r="L52" s="41">
        <v>13.38</v>
      </c>
    </row>
    <row r="53" spans="1:12" ht="15" x14ac:dyDescent="0.25">
      <c r="A53" s="23"/>
      <c r="B53" s="15"/>
      <c r="C53" s="11"/>
      <c r="D53" s="81" t="s">
        <v>24</v>
      </c>
      <c r="E53" s="40" t="s">
        <v>65</v>
      </c>
      <c r="F53" s="91">
        <v>150</v>
      </c>
      <c r="G53" s="90">
        <v>0.6</v>
      </c>
      <c r="H53" s="90">
        <v>0.6</v>
      </c>
      <c r="I53" s="90">
        <v>14.7</v>
      </c>
      <c r="J53" s="100">
        <v>70.5</v>
      </c>
      <c r="K53" s="92">
        <v>847</v>
      </c>
      <c r="L53" s="41">
        <v>20.100000000000001</v>
      </c>
    </row>
    <row r="54" spans="1:12" ht="15" x14ac:dyDescent="0.25">
      <c r="A54" s="23"/>
      <c r="B54" s="15"/>
      <c r="C54" s="11"/>
      <c r="D54" s="6"/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6"/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4"/>
      <c r="B56" s="17"/>
      <c r="C56" s="8"/>
      <c r="D56" s="18" t="s">
        <v>33</v>
      </c>
      <c r="E56" s="9"/>
      <c r="F56" s="19">
        <v>805</v>
      </c>
      <c r="G56" s="19">
        <f>SUM(G48:G55)</f>
        <v>27.758500000000005</v>
      </c>
      <c r="H56" s="19">
        <f>SUM(H48:H55)</f>
        <v>34.900500000000001</v>
      </c>
      <c r="I56" s="19">
        <f>SUM(I48:I55)</f>
        <v>59.869</v>
      </c>
      <c r="J56" s="19">
        <f>SUM(J48:J55)</f>
        <v>668.12599999999998</v>
      </c>
      <c r="K56" s="25"/>
      <c r="L56" s="19">
        <f>SUM(L48:L55)</f>
        <v>109.48999999999998</v>
      </c>
    </row>
    <row r="57" spans="1:12" ht="15" x14ac:dyDescent="0.25">
      <c r="A57" s="26">
        <f>A48</f>
        <v>1</v>
      </c>
      <c r="B57" s="13">
        <f>B48</f>
        <v>3</v>
      </c>
      <c r="C57" s="10" t="s">
        <v>25</v>
      </c>
      <c r="D57" s="7" t="s">
        <v>26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27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7" t="s">
        <v>28</v>
      </c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7" t="s">
        <v>29</v>
      </c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3"/>
      <c r="B61" s="15"/>
      <c r="C61" s="11"/>
      <c r="D61" s="7" t="s">
        <v>30</v>
      </c>
      <c r="E61" s="40"/>
      <c r="F61" s="41"/>
      <c r="G61" s="41"/>
      <c r="H61" s="41"/>
      <c r="I61" s="41"/>
      <c r="J61" s="41"/>
      <c r="K61" s="42"/>
      <c r="L61" s="41"/>
    </row>
    <row r="62" spans="1:12" ht="15" x14ac:dyDescent="0.25">
      <c r="A62" s="23"/>
      <c r="B62" s="15"/>
      <c r="C62" s="11"/>
      <c r="D62" s="7" t="s">
        <v>31</v>
      </c>
      <c r="E62" s="40"/>
      <c r="F62" s="41"/>
      <c r="G62" s="41"/>
      <c r="H62" s="41"/>
      <c r="I62" s="41"/>
      <c r="J62" s="41"/>
      <c r="K62" s="42"/>
      <c r="L62" s="41"/>
    </row>
    <row r="63" spans="1:12" ht="15" x14ac:dyDescent="0.25">
      <c r="A63" s="23"/>
      <c r="B63" s="15"/>
      <c r="C63" s="11"/>
      <c r="D63" s="7" t="s">
        <v>32</v>
      </c>
      <c r="E63" s="40"/>
      <c r="F63" s="41"/>
      <c r="G63" s="41"/>
      <c r="H63" s="41"/>
      <c r="I63" s="41"/>
      <c r="J63" s="41"/>
      <c r="K63" s="42"/>
      <c r="L63" s="41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6"/>
      <c r="E65" s="40"/>
      <c r="F65" s="41"/>
      <c r="G65" s="41"/>
      <c r="H65" s="41"/>
      <c r="I65" s="41"/>
      <c r="J65" s="41"/>
      <c r="K65" s="42"/>
      <c r="L65" s="41"/>
    </row>
    <row r="66" spans="1:12" ht="15" x14ac:dyDescent="0.25">
      <c r="A66" s="24"/>
      <c r="B66" s="17"/>
      <c r="C66" s="8"/>
      <c r="D66" s="18" t="s">
        <v>33</v>
      </c>
      <c r="E66" s="9"/>
      <c r="F66" s="19">
        <f>SUM(F57:F65)</f>
        <v>0</v>
      </c>
      <c r="G66" s="19">
        <f>SUM(G57:G65)</f>
        <v>0</v>
      </c>
      <c r="H66" s="19">
        <f>SUM(H57:H65)</f>
        <v>0</v>
      </c>
      <c r="I66" s="19">
        <f>SUM(I57:I65)</f>
        <v>0</v>
      </c>
      <c r="J66" s="19">
        <f>SUM(J57:J65)</f>
        <v>0</v>
      </c>
      <c r="K66" s="25"/>
      <c r="L66" s="19">
        <f>SUM(L57:L65)</f>
        <v>0</v>
      </c>
    </row>
    <row r="67" spans="1:12" ht="15.75" customHeight="1" thickBot="1" x14ac:dyDescent="0.25">
      <c r="A67" s="29">
        <f>A48</f>
        <v>1</v>
      </c>
      <c r="B67" s="30">
        <f>B48</f>
        <v>3</v>
      </c>
      <c r="C67" s="158" t="s">
        <v>4</v>
      </c>
      <c r="D67" s="159"/>
      <c r="E67" s="31"/>
      <c r="F67" s="32">
        <f>F56+F66</f>
        <v>805</v>
      </c>
      <c r="G67" s="32">
        <f>G56+G66</f>
        <v>27.758500000000005</v>
      </c>
      <c r="H67" s="32">
        <f>H56+H66</f>
        <v>34.900500000000001</v>
      </c>
      <c r="I67" s="32">
        <f>I56+I66</f>
        <v>59.869</v>
      </c>
      <c r="J67" s="32">
        <f>J56+J66</f>
        <v>668.12599999999998</v>
      </c>
      <c r="K67" s="32"/>
      <c r="L67" s="32">
        <f>L56+L66</f>
        <v>109.48999999999998</v>
      </c>
    </row>
    <row r="68" spans="1:12" ht="38.25" x14ac:dyDescent="0.25">
      <c r="A68" s="20">
        <v>1</v>
      </c>
      <c r="B68" s="21">
        <v>4</v>
      </c>
      <c r="C68" s="22" t="s">
        <v>20</v>
      </c>
      <c r="D68" s="80" t="s">
        <v>21</v>
      </c>
      <c r="E68" s="107" t="s">
        <v>78</v>
      </c>
      <c r="F68" s="108">
        <v>210</v>
      </c>
      <c r="G68" s="149">
        <v>4.484</v>
      </c>
      <c r="H68" s="109">
        <v>4.2839999999999998</v>
      </c>
      <c r="I68" s="110">
        <v>15.131</v>
      </c>
      <c r="J68" s="110">
        <v>117.023</v>
      </c>
      <c r="K68" s="111">
        <v>112</v>
      </c>
      <c r="L68" s="150">
        <v>11</v>
      </c>
    </row>
    <row r="69" spans="1:12" ht="25.5" x14ac:dyDescent="0.25">
      <c r="A69" s="23"/>
      <c r="B69" s="15"/>
      <c r="C69" s="11"/>
      <c r="D69" s="75"/>
      <c r="E69" s="112" t="s">
        <v>46</v>
      </c>
      <c r="F69" s="91">
        <v>90</v>
      </c>
      <c r="G69" s="113">
        <v>12.914782000000001</v>
      </c>
      <c r="H69" s="113">
        <v>12.661229000000001</v>
      </c>
      <c r="I69" s="114">
        <v>2.7307098000000001</v>
      </c>
      <c r="J69" s="114">
        <v>176.53302719999999</v>
      </c>
      <c r="K69" s="92">
        <v>373</v>
      </c>
      <c r="L69" s="153">
        <v>50.12</v>
      </c>
    </row>
    <row r="70" spans="1:12" ht="25.5" x14ac:dyDescent="0.25">
      <c r="A70" s="23"/>
      <c r="B70" s="15"/>
      <c r="C70" s="11"/>
      <c r="D70" s="60" t="s">
        <v>29</v>
      </c>
      <c r="E70" s="115" t="s">
        <v>47</v>
      </c>
      <c r="F70" s="91">
        <v>150</v>
      </c>
      <c r="G70" s="90">
        <v>8.1999999999999993</v>
      </c>
      <c r="H70" s="90">
        <v>5.3</v>
      </c>
      <c r="I70" s="90">
        <v>35.9</v>
      </c>
      <c r="J70" s="91">
        <v>224</v>
      </c>
      <c r="K70" s="92">
        <v>181</v>
      </c>
      <c r="L70" s="153">
        <v>9.56</v>
      </c>
    </row>
    <row r="71" spans="1:12" ht="25.5" x14ac:dyDescent="0.25">
      <c r="A71" s="23"/>
      <c r="B71" s="15"/>
      <c r="C71" s="11"/>
      <c r="D71" s="101" t="s">
        <v>30</v>
      </c>
      <c r="E71" s="99" t="s">
        <v>79</v>
      </c>
      <c r="F71" s="91">
        <v>180</v>
      </c>
      <c r="G71" s="98">
        <f>0.114*F71/200</f>
        <v>0.1026</v>
      </c>
      <c r="H71" s="97">
        <f>0.0846*F71/200</f>
        <v>7.6139999999999999E-2</v>
      </c>
      <c r="I71" s="114">
        <f>9.8037333*F71/200</f>
        <v>8.8233599699999985</v>
      </c>
      <c r="J71" s="116">
        <f>40.83813333*F71/200</f>
        <v>36.754319996999996</v>
      </c>
      <c r="K71" s="79">
        <v>47</v>
      </c>
      <c r="L71" s="153">
        <v>6.86</v>
      </c>
    </row>
    <row r="72" spans="1:12" ht="15" x14ac:dyDescent="0.25">
      <c r="A72" s="23"/>
      <c r="B72" s="15"/>
      <c r="C72" s="11"/>
      <c r="D72" s="81" t="s">
        <v>23</v>
      </c>
      <c r="E72" s="87" t="s">
        <v>42</v>
      </c>
      <c r="F72" s="117">
        <v>20</v>
      </c>
      <c r="G72" s="89">
        <v>1.32</v>
      </c>
      <c r="H72" s="118">
        <v>0.22</v>
      </c>
      <c r="I72" s="89">
        <v>8.1999999999999993</v>
      </c>
      <c r="J72" s="91">
        <v>40</v>
      </c>
      <c r="K72" s="92">
        <v>115</v>
      </c>
      <c r="L72" s="153">
        <v>1.29</v>
      </c>
    </row>
    <row r="73" spans="1:12" ht="15" x14ac:dyDescent="0.25">
      <c r="A73" s="23"/>
      <c r="B73" s="15"/>
      <c r="C73" s="11"/>
      <c r="D73" s="120"/>
      <c r="E73" s="99" t="s">
        <v>44</v>
      </c>
      <c r="F73" s="91">
        <v>30</v>
      </c>
      <c r="G73" s="89">
        <v>2.25</v>
      </c>
      <c r="H73" s="90">
        <v>0.3</v>
      </c>
      <c r="I73" s="90">
        <v>15.3</v>
      </c>
      <c r="J73" s="119">
        <v>75</v>
      </c>
      <c r="K73" s="92">
        <v>114</v>
      </c>
      <c r="L73" s="153">
        <v>2.8</v>
      </c>
    </row>
    <row r="74" spans="1:12" ht="15" x14ac:dyDescent="0.25">
      <c r="A74" s="23"/>
      <c r="B74" s="15"/>
      <c r="C74" s="11"/>
      <c r="D74" s="81" t="s">
        <v>24</v>
      </c>
      <c r="E74" s="40" t="s">
        <v>65</v>
      </c>
      <c r="F74" s="91">
        <v>150</v>
      </c>
      <c r="G74" s="90">
        <v>0.6</v>
      </c>
      <c r="H74" s="90">
        <v>0.6</v>
      </c>
      <c r="I74" s="90">
        <v>14.7</v>
      </c>
      <c r="J74" s="100">
        <v>70.5</v>
      </c>
      <c r="K74" s="92">
        <v>847</v>
      </c>
      <c r="L74" s="153">
        <v>20.100000000000001</v>
      </c>
    </row>
    <row r="75" spans="1:12" ht="15" x14ac:dyDescent="0.25">
      <c r="A75" s="23"/>
      <c r="B75" s="15"/>
      <c r="C75" s="11"/>
      <c r="D75" s="60" t="s">
        <v>26</v>
      </c>
      <c r="E75" s="102"/>
      <c r="F75" s="103"/>
      <c r="G75" s="104"/>
      <c r="H75" s="104"/>
      <c r="I75" s="104"/>
      <c r="J75" s="105"/>
      <c r="K75" s="106"/>
      <c r="L75" s="153"/>
    </row>
    <row r="76" spans="1:12" ht="15" x14ac:dyDescent="0.25">
      <c r="A76" s="23"/>
      <c r="B76" s="15"/>
      <c r="C76" s="11"/>
      <c r="D76" s="6"/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4"/>
      <c r="B77" s="17"/>
      <c r="C77" s="8"/>
      <c r="D77" s="18" t="s">
        <v>33</v>
      </c>
      <c r="E77" s="9"/>
      <c r="F77" s="19">
        <v>830</v>
      </c>
      <c r="G77" s="19">
        <f>SUM(G68:G76)</f>
        <v>29.871382000000001</v>
      </c>
      <c r="H77" s="19">
        <f>SUM(H68:H76)</f>
        <v>23.441369000000002</v>
      </c>
      <c r="I77" s="19">
        <f>SUM(I68:I76)</f>
        <v>100.78506976999999</v>
      </c>
      <c r="J77" s="19">
        <f>SUM(J68:J76)</f>
        <v>739.81034719700006</v>
      </c>
      <c r="K77" s="25"/>
      <c r="L77" s="19">
        <f>SUM(L68:L76)</f>
        <v>101.72999999999999</v>
      </c>
    </row>
    <row r="78" spans="1:12" ht="15" x14ac:dyDescent="0.25">
      <c r="A78" s="26">
        <f>A68</f>
        <v>1</v>
      </c>
      <c r="B78" s="13">
        <f>B68</f>
        <v>4</v>
      </c>
      <c r="C78" s="10" t="s">
        <v>25</v>
      </c>
      <c r="D78" s="7" t="s">
        <v>26</v>
      </c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7" t="s">
        <v>27</v>
      </c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3"/>
      <c r="B80" s="15"/>
      <c r="C80" s="11"/>
      <c r="D80" s="7" t="s">
        <v>28</v>
      </c>
      <c r="E80" s="4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3"/>
      <c r="B81" s="15"/>
      <c r="C81" s="11"/>
      <c r="D81" s="7" t="s">
        <v>29</v>
      </c>
      <c r="E81" s="40"/>
      <c r="F81" s="41"/>
      <c r="G81" s="41"/>
      <c r="H81" s="41"/>
      <c r="I81" s="41"/>
      <c r="J81" s="41"/>
      <c r="K81" s="42"/>
      <c r="L81" s="41"/>
    </row>
    <row r="82" spans="1:12" ht="15" x14ac:dyDescent="0.25">
      <c r="A82" s="23"/>
      <c r="B82" s="15"/>
      <c r="C82" s="11"/>
      <c r="D82" s="7" t="s">
        <v>30</v>
      </c>
      <c r="E82" s="40"/>
      <c r="F82" s="41"/>
      <c r="G82" s="41"/>
      <c r="H82" s="41"/>
      <c r="I82" s="41"/>
      <c r="J82" s="41"/>
      <c r="K82" s="42"/>
      <c r="L82" s="41"/>
    </row>
    <row r="83" spans="1:12" ht="15" x14ac:dyDescent="0.25">
      <c r="A83" s="23"/>
      <c r="B83" s="15"/>
      <c r="C83" s="11"/>
      <c r="D83" s="7" t="s">
        <v>31</v>
      </c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32</v>
      </c>
      <c r="E84" s="40"/>
      <c r="F84" s="41"/>
      <c r="G84" s="41"/>
      <c r="H84" s="41"/>
      <c r="I84" s="41"/>
      <c r="J84" s="41"/>
      <c r="K84" s="42"/>
      <c r="L84" s="41"/>
    </row>
    <row r="85" spans="1:12" ht="15" x14ac:dyDescent="0.25">
      <c r="A85" s="23"/>
      <c r="B85" s="15"/>
      <c r="C85" s="11"/>
      <c r="D85" s="6"/>
      <c r="E85" s="40"/>
      <c r="F85" s="41"/>
      <c r="G85" s="41"/>
      <c r="H85" s="41"/>
      <c r="I85" s="41"/>
      <c r="J85" s="41"/>
      <c r="K85" s="42"/>
      <c r="L85" s="41"/>
    </row>
    <row r="86" spans="1:12" ht="15" x14ac:dyDescent="0.25">
      <c r="A86" s="23"/>
      <c r="B86" s="15"/>
      <c r="C86" s="11"/>
      <c r="D86" s="6"/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0</v>
      </c>
      <c r="G87" s="19">
        <f>SUM(G78:G86)</f>
        <v>0</v>
      </c>
      <c r="H87" s="19">
        <f>SUM(H78:H86)</f>
        <v>0</v>
      </c>
      <c r="I87" s="19">
        <f>SUM(I78:I86)</f>
        <v>0</v>
      </c>
      <c r="J87" s="19">
        <f>SUM(J78:J86)</f>
        <v>0</v>
      </c>
      <c r="K87" s="25"/>
      <c r="L87" s="19">
        <f>SUM(L78:L86)</f>
        <v>0</v>
      </c>
    </row>
    <row r="88" spans="1:12" ht="15.75" customHeight="1" thickBot="1" x14ac:dyDescent="0.25">
      <c r="A88" s="29">
        <f>A68</f>
        <v>1</v>
      </c>
      <c r="B88" s="30">
        <f>B68</f>
        <v>4</v>
      </c>
      <c r="C88" s="158" t="s">
        <v>4</v>
      </c>
      <c r="D88" s="159"/>
      <c r="E88" s="31"/>
      <c r="F88" s="32">
        <f>F77+F87</f>
        <v>830</v>
      </c>
      <c r="G88" s="32">
        <f>G77+G87</f>
        <v>29.871382000000001</v>
      </c>
      <c r="H88" s="32">
        <f>H77+H87</f>
        <v>23.441369000000002</v>
      </c>
      <c r="I88" s="32">
        <f>I77+I87</f>
        <v>100.78506976999999</v>
      </c>
      <c r="J88" s="32">
        <f>J77+J87</f>
        <v>739.81034719700006</v>
      </c>
      <c r="K88" s="32"/>
      <c r="L88" s="32">
        <f>L77+L87</f>
        <v>101.72999999999999</v>
      </c>
    </row>
    <row r="89" spans="1:12" ht="25.5" x14ac:dyDescent="0.25">
      <c r="A89" s="20">
        <v>1</v>
      </c>
      <c r="B89" s="21">
        <v>5</v>
      </c>
      <c r="C89" s="22" t="s">
        <v>20</v>
      </c>
      <c r="D89" s="80" t="s">
        <v>21</v>
      </c>
      <c r="E89" s="121" t="s">
        <v>48</v>
      </c>
      <c r="F89" s="91">
        <v>200</v>
      </c>
      <c r="G89" s="113">
        <v>4.3924320000000003</v>
      </c>
      <c r="H89" s="122">
        <v>4.0198400000000003</v>
      </c>
      <c r="I89" s="113">
        <v>15.650544</v>
      </c>
      <c r="J89" s="113">
        <v>116.350464</v>
      </c>
      <c r="K89" s="92">
        <v>518</v>
      </c>
      <c r="L89" s="150">
        <v>13.41</v>
      </c>
    </row>
    <row r="90" spans="1:12" ht="15" x14ac:dyDescent="0.25">
      <c r="A90" s="23"/>
      <c r="B90" s="15"/>
      <c r="C90" s="11"/>
      <c r="D90" s="75"/>
      <c r="E90" s="40" t="s">
        <v>61</v>
      </c>
      <c r="F90" s="41">
        <v>40</v>
      </c>
      <c r="G90" s="41">
        <v>4.7</v>
      </c>
      <c r="H90" s="41">
        <v>4.04</v>
      </c>
      <c r="I90" s="41">
        <v>0.25</v>
      </c>
      <c r="J90" s="41">
        <v>56</v>
      </c>
      <c r="K90" s="42">
        <v>337</v>
      </c>
      <c r="L90" s="153">
        <v>9.1199999999999992</v>
      </c>
    </row>
    <row r="91" spans="1:12" ht="25.5" x14ac:dyDescent="0.25">
      <c r="A91" s="23"/>
      <c r="B91" s="15"/>
      <c r="C91" s="11"/>
      <c r="D91" s="81" t="s">
        <v>22</v>
      </c>
      <c r="E91" s="87" t="s">
        <v>80</v>
      </c>
      <c r="F91" s="91">
        <v>200</v>
      </c>
      <c r="G91" s="89">
        <v>0.16</v>
      </c>
      <c r="H91" s="89">
        <v>0.01</v>
      </c>
      <c r="I91" s="89">
        <v>43.2</v>
      </c>
      <c r="J91" s="91">
        <v>195</v>
      </c>
      <c r="K91" s="92">
        <v>1097</v>
      </c>
      <c r="L91" s="153">
        <v>8.42</v>
      </c>
    </row>
    <row r="92" spans="1:12" ht="15" x14ac:dyDescent="0.25">
      <c r="A92" s="23"/>
      <c r="B92" s="15"/>
      <c r="C92" s="11"/>
      <c r="D92" s="81" t="s">
        <v>23</v>
      </c>
      <c r="E92" s="87" t="s">
        <v>44</v>
      </c>
      <c r="F92" s="91">
        <v>30</v>
      </c>
      <c r="G92" s="89">
        <v>2.25</v>
      </c>
      <c r="H92" s="90">
        <v>0.3</v>
      </c>
      <c r="I92" s="90">
        <v>15.3</v>
      </c>
      <c r="J92" s="91">
        <v>75</v>
      </c>
      <c r="K92" s="92">
        <v>114</v>
      </c>
      <c r="L92" s="153">
        <v>2.8</v>
      </c>
    </row>
    <row r="93" spans="1:12" ht="15" x14ac:dyDescent="0.25">
      <c r="A93" s="23"/>
      <c r="B93" s="15"/>
      <c r="C93" s="11"/>
      <c r="D93" s="81" t="s">
        <v>24</v>
      </c>
      <c r="E93" s="123" t="s">
        <v>65</v>
      </c>
      <c r="F93" s="124">
        <v>150</v>
      </c>
      <c r="G93" s="78">
        <v>0.6</v>
      </c>
      <c r="H93" s="78">
        <v>0.45</v>
      </c>
      <c r="I93" s="78">
        <v>15.45</v>
      </c>
      <c r="J93" s="125">
        <v>70.5</v>
      </c>
      <c r="K93" s="92">
        <v>847</v>
      </c>
      <c r="L93" s="153">
        <v>20.100000000000001</v>
      </c>
    </row>
    <row r="94" spans="1:12" ht="15" x14ac:dyDescent="0.25">
      <c r="A94" s="23"/>
      <c r="B94" s="15"/>
      <c r="C94" s="11"/>
      <c r="D94" s="60" t="s">
        <v>30</v>
      </c>
      <c r="E94" s="87" t="s">
        <v>81</v>
      </c>
      <c r="F94" s="117">
        <v>200</v>
      </c>
      <c r="G94" s="90">
        <v>3</v>
      </c>
      <c r="H94" s="91">
        <v>3</v>
      </c>
      <c r="I94" s="90">
        <v>5</v>
      </c>
      <c r="J94" s="91">
        <v>249</v>
      </c>
      <c r="K94" s="79">
        <v>535</v>
      </c>
      <c r="L94" s="153">
        <v>27.84</v>
      </c>
    </row>
    <row r="95" spans="1:12" ht="15" x14ac:dyDescent="0.25">
      <c r="A95" s="23"/>
      <c r="B95" s="15"/>
      <c r="C95" s="11"/>
      <c r="D95" s="6"/>
      <c r="E95" s="40"/>
      <c r="F95" s="41"/>
      <c r="G95" s="41"/>
      <c r="H95" s="41"/>
      <c r="I95" s="41"/>
      <c r="J95" s="41"/>
      <c r="K95" s="42"/>
      <c r="L95" s="153"/>
    </row>
    <row r="96" spans="1:12" ht="15" x14ac:dyDescent="0.25">
      <c r="A96" s="24"/>
      <c r="B96" s="17"/>
      <c r="C96" s="8"/>
      <c r="D96" s="18" t="s">
        <v>33</v>
      </c>
      <c r="E96" s="9"/>
      <c r="F96" s="19">
        <v>820</v>
      </c>
      <c r="G96" s="19">
        <f>SUM(G89:G95)</f>
        <v>15.102432</v>
      </c>
      <c r="H96" s="19">
        <f>SUM(H89:H95)</f>
        <v>11.819840000000001</v>
      </c>
      <c r="I96" s="19">
        <f>SUM(I89:I95)</f>
        <v>94.850543999999999</v>
      </c>
      <c r="J96" s="19">
        <f>SUM(J89:J95)</f>
        <v>761.85046399999999</v>
      </c>
      <c r="K96" s="25"/>
      <c r="L96" s="19">
        <f>SUM(L89:L95)</f>
        <v>81.69</v>
      </c>
    </row>
    <row r="97" spans="1:12" ht="15" x14ac:dyDescent="0.25">
      <c r="A97" s="26">
        <f>A89</f>
        <v>1</v>
      </c>
      <c r="B97" s="13">
        <f>B89</f>
        <v>5</v>
      </c>
      <c r="C97" s="10" t="s">
        <v>25</v>
      </c>
      <c r="D97" s="7" t="s">
        <v>26</v>
      </c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7" t="s">
        <v>27</v>
      </c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3"/>
      <c r="B99" s="15"/>
      <c r="C99" s="11"/>
      <c r="D99" s="7" t="s">
        <v>28</v>
      </c>
      <c r="E99" s="40"/>
      <c r="F99" s="41"/>
      <c r="G99" s="41"/>
      <c r="H99" s="41"/>
      <c r="I99" s="41"/>
      <c r="J99" s="41"/>
      <c r="K99" s="42"/>
      <c r="L99" s="41"/>
    </row>
    <row r="100" spans="1:12" ht="15" x14ac:dyDescent="0.25">
      <c r="A100" s="23"/>
      <c r="B100" s="15"/>
      <c r="C100" s="11"/>
      <c r="D100" s="7" t="s">
        <v>29</v>
      </c>
      <c r="E100" s="40"/>
      <c r="F100" s="41"/>
      <c r="G100" s="41"/>
      <c r="H100" s="41"/>
      <c r="I100" s="41"/>
      <c r="J100" s="41"/>
      <c r="K100" s="42"/>
      <c r="L100" s="41"/>
    </row>
    <row r="101" spans="1:12" ht="15" x14ac:dyDescent="0.25">
      <c r="A101" s="23"/>
      <c r="B101" s="15"/>
      <c r="C101" s="11"/>
      <c r="D101" s="7" t="s">
        <v>30</v>
      </c>
      <c r="E101" s="40"/>
      <c r="F101" s="41"/>
      <c r="G101" s="41"/>
      <c r="H101" s="41"/>
      <c r="I101" s="41"/>
      <c r="J101" s="41"/>
      <c r="K101" s="42"/>
      <c r="L101" s="41"/>
    </row>
    <row r="102" spans="1:12" ht="15" x14ac:dyDescent="0.25">
      <c r="A102" s="23"/>
      <c r="B102" s="15"/>
      <c r="C102" s="11"/>
      <c r="D102" s="7" t="s">
        <v>31</v>
      </c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32</v>
      </c>
      <c r="E103" s="40"/>
      <c r="F103" s="41"/>
      <c r="G103" s="41"/>
      <c r="H103" s="41"/>
      <c r="I103" s="41"/>
      <c r="J103" s="41"/>
      <c r="K103" s="42"/>
      <c r="L103" s="41"/>
    </row>
    <row r="104" spans="1:12" ht="15" x14ac:dyDescent="0.25">
      <c r="A104" s="23"/>
      <c r="B104" s="15"/>
      <c r="C104" s="11"/>
      <c r="D104" s="6"/>
      <c r="E104" s="40"/>
      <c r="F104" s="41"/>
      <c r="G104" s="41"/>
      <c r="H104" s="41"/>
      <c r="I104" s="41"/>
      <c r="J104" s="41"/>
      <c r="K104" s="42"/>
      <c r="L104" s="41"/>
    </row>
    <row r="105" spans="1:12" ht="15" x14ac:dyDescent="0.25">
      <c r="A105" s="23"/>
      <c r="B105" s="15"/>
      <c r="C105" s="11"/>
      <c r="D105" s="6"/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SUM(F97:F105)</f>
        <v>0</v>
      </c>
      <c r="G106" s="19">
        <f>SUM(G97:G105)</f>
        <v>0</v>
      </c>
      <c r="H106" s="19">
        <f>SUM(H97:H105)</f>
        <v>0</v>
      </c>
      <c r="I106" s="19">
        <f>SUM(I97:I105)</f>
        <v>0</v>
      </c>
      <c r="J106" s="19">
        <f>SUM(J97:J105)</f>
        <v>0</v>
      </c>
      <c r="K106" s="25"/>
      <c r="L106" s="19">
        <f>SUM(L97:L105)</f>
        <v>0</v>
      </c>
    </row>
    <row r="107" spans="1:12" ht="15.75" customHeight="1" thickBot="1" x14ac:dyDescent="0.25">
      <c r="A107" s="29">
        <f>A89</f>
        <v>1</v>
      </c>
      <c r="B107" s="30">
        <f>B89</f>
        <v>5</v>
      </c>
      <c r="C107" s="158" t="s">
        <v>4</v>
      </c>
      <c r="D107" s="159"/>
      <c r="E107" s="31"/>
      <c r="F107" s="32">
        <f>F96+F106</f>
        <v>820</v>
      </c>
      <c r="G107" s="32">
        <f>G96+G106</f>
        <v>15.102432</v>
      </c>
      <c r="H107" s="32">
        <f>H96+H106</f>
        <v>11.819840000000001</v>
      </c>
      <c r="I107" s="32">
        <f>I96+I106</f>
        <v>94.850543999999999</v>
      </c>
      <c r="J107" s="32">
        <f>J96+J106</f>
        <v>761.85046399999999</v>
      </c>
      <c r="K107" s="32"/>
      <c r="L107" s="32">
        <f>L96+L106</f>
        <v>81.69</v>
      </c>
    </row>
    <row r="108" spans="1:12" ht="38.25" x14ac:dyDescent="0.25">
      <c r="A108" s="20">
        <v>2</v>
      </c>
      <c r="B108" s="21">
        <v>6</v>
      </c>
      <c r="C108" s="22" t="s">
        <v>20</v>
      </c>
      <c r="D108" s="80" t="s">
        <v>21</v>
      </c>
      <c r="E108" s="87" t="s">
        <v>82</v>
      </c>
      <c r="F108" s="117">
        <v>210</v>
      </c>
      <c r="G108" s="98">
        <v>4.0330000000000004</v>
      </c>
      <c r="H108" s="98">
        <v>4.2629999999999999</v>
      </c>
      <c r="I108" s="113">
        <v>12.965999999999999</v>
      </c>
      <c r="J108" s="90">
        <v>106.36499999999999</v>
      </c>
      <c r="K108" s="126">
        <v>111</v>
      </c>
      <c r="L108" s="150">
        <v>12.13</v>
      </c>
    </row>
    <row r="109" spans="1:12" ht="25.5" x14ac:dyDescent="0.25">
      <c r="A109" s="23"/>
      <c r="B109" s="15"/>
      <c r="C109" s="11"/>
      <c r="D109" s="154"/>
      <c r="E109" s="87" t="s">
        <v>83</v>
      </c>
      <c r="F109" s="117">
        <v>90</v>
      </c>
      <c r="G109" s="98">
        <v>13.818</v>
      </c>
      <c r="H109" s="98">
        <v>13.288</v>
      </c>
      <c r="I109" s="113">
        <v>8.2750000000000004</v>
      </c>
      <c r="J109" s="90">
        <v>207.96899999999999</v>
      </c>
      <c r="K109" s="126">
        <v>584</v>
      </c>
      <c r="L109" s="155">
        <v>29</v>
      </c>
    </row>
    <row r="110" spans="1:12" ht="25.5" x14ac:dyDescent="0.25">
      <c r="A110" s="23"/>
      <c r="B110" s="15"/>
      <c r="C110" s="11"/>
      <c r="D110" s="75"/>
      <c r="E110" s="87" t="s">
        <v>84</v>
      </c>
      <c r="F110" s="96" t="s">
        <v>58</v>
      </c>
      <c r="G110" s="97">
        <v>5.25</v>
      </c>
      <c r="H110" s="97">
        <v>3.9</v>
      </c>
      <c r="I110" s="98">
        <v>32.700000000000003</v>
      </c>
      <c r="J110" s="98">
        <v>187</v>
      </c>
      <c r="K110" s="92">
        <v>205</v>
      </c>
      <c r="L110" s="153">
        <v>5.26</v>
      </c>
    </row>
    <row r="111" spans="1:12" ht="25.5" x14ac:dyDescent="0.25">
      <c r="A111" s="23"/>
      <c r="B111" s="15"/>
      <c r="C111" s="11"/>
      <c r="D111" s="81" t="s">
        <v>22</v>
      </c>
      <c r="E111" s="87" t="s">
        <v>85</v>
      </c>
      <c r="F111" s="91">
        <v>200</v>
      </c>
      <c r="G111" s="98">
        <v>0.114</v>
      </c>
      <c r="H111" s="122">
        <v>8.4600000000000005E-3</v>
      </c>
      <c r="I111" s="97">
        <v>9.8036999999999992</v>
      </c>
      <c r="J111" s="122">
        <v>40.838099999999997</v>
      </c>
      <c r="K111" s="92">
        <v>47</v>
      </c>
      <c r="L111" s="153">
        <v>5.6</v>
      </c>
    </row>
    <row r="112" spans="1:12" ht="15" x14ac:dyDescent="0.25">
      <c r="A112" s="23"/>
      <c r="B112" s="15"/>
      <c r="C112" s="11"/>
      <c r="D112" s="81" t="s">
        <v>23</v>
      </c>
      <c r="E112" s="40" t="s">
        <v>64</v>
      </c>
      <c r="F112" s="41">
        <v>30</v>
      </c>
      <c r="G112" s="41">
        <v>2.25</v>
      </c>
      <c r="H112" s="41">
        <v>0.3</v>
      </c>
      <c r="I112" s="41">
        <v>15.3</v>
      </c>
      <c r="J112" s="41">
        <v>75</v>
      </c>
      <c r="K112" s="42">
        <v>114</v>
      </c>
      <c r="L112" s="153">
        <v>2.8</v>
      </c>
    </row>
    <row r="113" spans="1:12" ht="15" x14ac:dyDescent="0.25">
      <c r="A113" s="23"/>
      <c r="B113" s="15"/>
      <c r="C113" s="11"/>
      <c r="D113" s="81" t="s">
        <v>24</v>
      </c>
      <c r="E113" s="40" t="s">
        <v>65</v>
      </c>
      <c r="F113" s="41">
        <v>150</v>
      </c>
      <c r="G113" s="41">
        <v>0.6</v>
      </c>
      <c r="H113" s="41">
        <v>0.6</v>
      </c>
      <c r="I113" s="41">
        <v>14.7</v>
      </c>
      <c r="J113" s="41">
        <v>70.5</v>
      </c>
      <c r="K113" s="42">
        <v>847</v>
      </c>
      <c r="L113" s="153">
        <v>20.2</v>
      </c>
    </row>
    <row r="114" spans="1:12" ht="15" x14ac:dyDescent="0.25">
      <c r="A114" s="23"/>
      <c r="B114" s="15"/>
      <c r="C114" s="11"/>
      <c r="D114" s="60" t="s">
        <v>30</v>
      </c>
      <c r="E114" s="87"/>
      <c r="F114" s="117"/>
      <c r="G114" s="90"/>
      <c r="H114" s="91"/>
      <c r="I114" s="90"/>
      <c r="J114" s="91"/>
      <c r="K114" s="92"/>
      <c r="L114" s="153"/>
    </row>
    <row r="115" spans="1:12" ht="15" x14ac:dyDescent="0.25">
      <c r="A115" s="23"/>
      <c r="B115" s="15"/>
      <c r="C115" s="11"/>
      <c r="D115" s="6"/>
      <c r="E115" s="40"/>
      <c r="F115" s="41"/>
      <c r="G115" s="41"/>
      <c r="H115" s="41"/>
      <c r="I115" s="41"/>
      <c r="J115" s="41"/>
      <c r="K115" s="42"/>
      <c r="L115" s="153"/>
    </row>
    <row r="116" spans="1:12" ht="15" x14ac:dyDescent="0.25">
      <c r="A116" s="24"/>
      <c r="B116" s="17"/>
      <c r="C116" s="8"/>
      <c r="D116" s="18" t="s">
        <v>33</v>
      </c>
      <c r="E116" s="9"/>
      <c r="F116" s="19">
        <v>830</v>
      </c>
      <c r="G116" s="19">
        <f>SUM(G108:G115)</f>
        <v>26.065000000000001</v>
      </c>
      <c r="H116" s="19">
        <f>SUM(H108:H115)</f>
        <v>22.359460000000002</v>
      </c>
      <c r="I116" s="19">
        <f>SUM(I108:I115)</f>
        <v>93.744700000000009</v>
      </c>
      <c r="J116" s="19">
        <f>SUM(J108:J115)</f>
        <v>687.6721</v>
      </c>
      <c r="K116" s="25"/>
      <c r="L116" s="19">
        <f>SUM(L108:L115)</f>
        <v>74.989999999999995</v>
      </c>
    </row>
    <row r="117" spans="1:12" ht="15" x14ac:dyDescent="0.25">
      <c r="A117" s="26">
        <f>A108</f>
        <v>2</v>
      </c>
      <c r="B117" s="13">
        <v>6</v>
      </c>
      <c r="C117" s="10" t="s">
        <v>25</v>
      </c>
      <c r="D117" s="7" t="s">
        <v>26</v>
      </c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3"/>
      <c r="B118" s="15"/>
      <c r="C118" s="11"/>
      <c r="D118" s="7" t="s">
        <v>27</v>
      </c>
      <c r="E118" s="40"/>
      <c r="F118" s="41"/>
      <c r="G118" s="41"/>
      <c r="H118" s="41"/>
      <c r="I118" s="41"/>
      <c r="J118" s="41"/>
      <c r="K118" s="42"/>
      <c r="L118" s="41"/>
    </row>
    <row r="119" spans="1:12" ht="15" x14ac:dyDescent="0.25">
      <c r="A119" s="23"/>
      <c r="B119" s="15"/>
      <c r="C119" s="11"/>
      <c r="D119" s="7" t="s">
        <v>28</v>
      </c>
      <c r="E119" s="40"/>
      <c r="F119" s="41"/>
      <c r="G119" s="41"/>
      <c r="H119" s="41"/>
      <c r="I119" s="41"/>
      <c r="J119" s="41"/>
      <c r="K119" s="42"/>
      <c r="L119" s="41"/>
    </row>
    <row r="120" spans="1:12" ht="15" x14ac:dyDescent="0.25">
      <c r="A120" s="23"/>
      <c r="B120" s="15"/>
      <c r="C120" s="11"/>
      <c r="D120" s="7" t="s">
        <v>29</v>
      </c>
      <c r="E120" s="40"/>
      <c r="F120" s="41"/>
      <c r="G120" s="41"/>
      <c r="H120" s="41"/>
      <c r="I120" s="41"/>
      <c r="J120" s="41"/>
      <c r="K120" s="42"/>
      <c r="L120" s="41"/>
    </row>
    <row r="121" spans="1:12" ht="15" x14ac:dyDescent="0.25">
      <c r="A121" s="23"/>
      <c r="B121" s="15"/>
      <c r="C121" s="11"/>
      <c r="D121" s="7" t="s">
        <v>30</v>
      </c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23"/>
      <c r="B122" s="15"/>
      <c r="C122" s="11"/>
      <c r="D122" s="7" t="s">
        <v>31</v>
      </c>
      <c r="E122" s="40"/>
      <c r="F122" s="41"/>
      <c r="G122" s="41"/>
      <c r="H122" s="41"/>
      <c r="I122" s="41"/>
      <c r="J122" s="41"/>
      <c r="K122" s="42"/>
      <c r="L122" s="41"/>
    </row>
    <row r="123" spans="1:12" ht="15" x14ac:dyDescent="0.25">
      <c r="A123" s="23"/>
      <c r="B123" s="15"/>
      <c r="C123" s="11"/>
      <c r="D123" s="7" t="s">
        <v>32</v>
      </c>
      <c r="E123" s="40"/>
      <c r="F123" s="41"/>
      <c r="G123" s="41"/>
      <c r="H123" s="41"/>
      <c r="I123" s="41"/>
      <c r="J123" s="41"/>
      <c r="K123" s="42"/>
      <c r="L123" s="41"/>
    </row>
    <row r="124" spans="1:12" ht="15" x14ac:dyDescent="0.25">
      <c r="A124" s="23"/>
      <c r="B124" s="15"/>
      <c r="C124" s="11"/>
      <c r="D124" s="6"/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23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24"/>
      <c r="B126" s="17"/>
      <c r="C126" s="8"/>
      <c r="D126" s="18" t="s">
        <v>33</v>
      </c>
      <c r="E126" s="9"/>
      <c r="F126" s="19">
        <f>SUM(F117:F125)</f>
        <v>0</v>
      </c>
      <c r="G126" s="19">
        <f>SUM(G117:G125)</f>
        <v>0</v>
      </c>
      <c r="H126" s="19">
        <f>SUM(H117:H125)</f>
        <v>0</v>
      </c>
      <c r="I126" s="19">
        <f>SUM(I117:I125)</f>
        <v>0</v>
      </c>
      <c r="J126" s="19">
        <f>SUM(J117:J125)</f>
        <v>0</v>
      </c>
      <c r="K126" s="25"/>
      <c r="L126" s="19">
        <f>SUM(L117:L125)</f>
        <v>0</v>
      </c>
    </row>
    <row r="127" spans="1:12" ht="15.75" thickBot="1" x14ac:dyDescent="0.25">
      <c r="A127" s="29">
        <f>A108</f>
        <v>2</v>
      </c>
      <c r="B127" s="30">
        <f>B108</f>
        <v>6</v>
      </c>
      <c r="C127" s="158" t="s">
        <v>4</v>
      </c>
      <c r="D127" s="159"/>
      <c r="E127" s="31"/>
      <c r="F127" s="32">
        <f>F116+F126</f>
        <v>830</v>
      </c>
      <c r="G127" s="32">
        <f>G116+G126</f>
        <v>26.065000000000001</v>
      </c>
      <c r="H127" s="32">
        <f>H116+H126</f>
        <v>22.359460000000002</v>
      </c>
      <c r="I127" s="32">
        <f>I116+I126</f>
        <v>93.744700000000009</v>
      </c>
      <c r="J127" s="32">
        <f>J116+J126</f>
        <v>687.6721</v>
      </c>
      <c r="K127" s="32"/>
      <c r="L127" s="32">
        <f>L116+L126</f>
        <v>74.989999999999995</v>
      </c>
    </row>
    <row r="128" spans="1:12" ht="38.25" x14ac:dyDescent="0.25">
      <c r="A128" s="14">
        <v>2</v>
      </c>
      <c r="B128" s="15">
        <v>7</v>
      </c>
      <c r="C128" s="22" t="s">
        <v>20</v>
      </c>
      <c r="D128" s="5" t="s">
        <v>21</v>
      </c>
      <c r="E128" s="128" t="s">
        <v>49</v>
      </c>
      <c r="F128" s="129">
        <v>210</v>
      </c>
      <c r="G128" s="130">
        <v>6.8601200000000002</v>
      </c>
      <c r="H128" s="130">
        <v>6.2145600000000005</v>
      </c>
      <c r="I128" s="129">
        <v>14.365260000000001</v>
      </c>
      <c r="J128" s="129">
        <v>140.83260000000001</v>
      </c>
      <c r="K128" s="111">
        <v>139</v>
      </c>
      <c r="L128" s="39">
        <v>20.13</v>
      </c>
    </row>
    <row r="129" spans="1:12" ht="25.5" x14ac:dyDescent="0.25">
      <c r="A129" s="14"/>
      <c r="B129" s="15"/>
      <c r="C129" s="11"/>
      <c r="D129" s="6"/>
      <c r="E129" s="87" t="s">
        <v>50</v>
      </c>
      <c r="F129" s="91">
        <v>90</v>
      </c>
      <c r="G129" s="90">
        <v>10.982772000000002</v>
      </c>
      <c r="H129" s="90">
        <v>8.6074560000000009</v>
      </c>
      <c r="I129" s="90">
        <v>12.781314</v>
      </c>
      <c r="J129" s="91">
        <v>172.523448</v>
      </c>
      <c r="K129" s="92">
        <v>626</v>
      </c>
      <c r="L129" s="41">
        <v>37.6</v>
      </c>
    </row>
    <row r="130" spans="1:12" ht="25.5" x14ac:dyDescent="0.25">
      <c r="A130" s="14"/>
      <c r="B130" s="15"/>
      <c r="C130" s="11"/>
      <c r="D130" s="60" t="s">
        <v>29</v>
      </c>
      <c r="E130" s="87" t="s">
        <v>51</v>
      </c>
      <c r="F130" s="91">
        <v>150</v>
      </c>
      <c r="G130" s="91">
        <v>3</v>
      </c>
      <c r="H130" s="90">
        <v>4.4000000000000004</v>
      </c>
      <c r="I130" s="91">
        <v>20</v>
      </c>
      <c r="J130" s="91">
        <v>132</v>
      </c>
      <c r="K130" s="92">
        <v>321</v>
      </c>
      <c r="L130" s="41">
        <v>13.23</v>
      </c>
    </row>
    <row r="131" spans="1:12" ht="25.5" x14ac:dyDescent="0.25">
      <c r="A131" s="14"/>
      <c r="B131" s="15"/>
      <c r="C131" s="11"/>
      <c r="D131" s="7" t="s">
        <v>22</v>
      </c>
      <c r="E131" s="131" t="s">
        <v>52</v>
      </c>
      <c r="F131" s="124">
        <v>180</v>
      </c>
      <c r="G131" s="132">
        <f>0.055442*F131/150</f>
        <v>6.653039999999999E-2</v>
      </c>
      <c r="H131" s="132">
        <f>0.0548584*F131/150</f>
        <v>6.5830080000000013E-2</v>
      </c>
      <c r="I131" s="132">
        <v>16.81879</v>
      </c>
      <c r="J131" s="133">
        <f>56.7781184*F131/150</f>
        <v>68.133742080000005</v>
      </c>
      <c r="K131" s="92">
        <v>526</v>
      </c>
      <c r="L131" s="41">
        <v>6.39</v>
      </c>
    </row>
    <row r="132" spans="1:12" ht="15" x14ac:dyDescent="0.25">
      <c r="A132" s="14"/>
      <c r="B132" s="15"/>
      <c r="C132" s="11"/>
      <c r="D132" s="7" t="s">
        <v>23</v>
      </c>
      <c r="E132" s="134" t="s">
        <v>44</v>
      </c>
      <c r="F132" s="135">
        <v>30</v>
      </c>
      <c r="G132" s="135">
        <v>2.25</v>
      </c>
      <c r="H132" s="135">
        <v>0.3</v>
      </c>
      <c r="I132" s="135">
        <v>15.3</v>
      </c>
      <c r="J132" s="135">
        <v>75</v>
      </c>
      <c r="K132" s="92">
        <v>114</v>
      </c>
      <c r="L132" s="41">
        <v>2.8</v>
      </c>
    </row>
    <row r="133" spans="1:12" ht="15" x14ac:dyDescent="0.25">
      <c r="A133" s="14"/>
      <c r="B133" s="15"/>
      <c r="C133" s="11"/>
      <c r="D133" s="7"/>
      <c r="E133" s="134"/>
      <c r="F133" s="135"/>
      <c r="G133" s="135"/>
      <c r="H133" s="135"/>
      <c r="I133" s="135"/>
      <c r="J133" s="135"/>
      <c r="K133" s="92"/>
      <c r="L133" s="41"/>
    </row>
    <row r="134" spans="1:12" ht="15" x14ac:dyDescent="0.25">
      <c r="A134" s="14"/>
      <c r="B134" s="15"/>
      <c r="C134" s="11"/>
      <c r="D134" s="7" t="s">
        <v>24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0" t="s">
        <v>26</v>
      </c>
      <c r="E135" s="127" t="s">
        <v>92</v>
      </c>
      <c r="F135" s="104">
        <v>60</v>
      </c>
      <c r="G135" s="104">
        <v>0.94799999999999995</v>
      </c>
      <c r="H135" s="104">
        <v>3.048</v>
      </c>
      <c r="I135" s="104">
        <v>5.76</v>
      </c>
      <c r="J135" s="105">
        <v>55</v>
      </c>
      <c r="K135" s="106">
        <v>45</v>
      </c>
      <c r="L135" s="41">
        <v>8.31</v>
      </c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v>720</v>
      </c>
      <c r="G137" s="19">
        <f>SUM(G128:G136)</f>
        <v>24.107422400000004</v>
      </c>
      <c r="H137" s="19">
        <f>SUM(H128:H136)</f>
        <v>22.635846080000007</v>
      </c>
      <c r="I137" s="19">
        <f>SUM(I128:I136)</f>
        <v>85.02536400000001</v>
      </c>
      <c r="J137" s="19">
        <f>SUM(J128:J136)</f>
        <v>643.48979008000003</v>
      </c>
      <c r="K137" s="25"/>
      <c r="L137" s="19">
        <f>SUM(L128:L136)</f>
        <v>88.460000000000008</v>
      </c>
    </row>
    <row r="138" spans="1:12" ht="15" x14ac:dyDescent="0.25">
      <c r="A138" s="13">
        <f>A128</f>
        <v>2</v>
      </c>
      <c r="B138" s="13">
        <v>7</v>
      </c>
      <c r="C138" s="10" t="s">
        <v>25</v>
      </c>
      <c r="D138" s="7" t="s">
        <v>26</v>
      </c>
      <c r="E138" s="40"/>
      <c r="F138" s="41"/>
      <c r="G138" s="41"/>
      <c r="H138" s="41"/>
      <c r="I138" s="41"/>
      <c r="J138" s="41"/>
      <c r="K138" s="42"/>
      <c r="L138" s="41"/>
    </row>
    <row r="139" spans="1:12" ht="15" x14ac:dyDescent="0.25">
      <c r="A139" s="14"/>
      <c r="B139" s="15"/>
      <c r="C139" s="11"/>
      <c r="D139" s="7" t="s">
        <v>27</v>
      </c>
      <c r="E139" s="40"/>
      <c r="F139" s="41"/>
      <c r="G139" s="41"/>
      <c r="H139" s="41"/>
      <c r="I139" s="41"/>
      <c r="J139" s="41"/>
      <c r="K139" s="42"/>
      <c r="L139" s="41"/>
    </row>
    <row r="140" spans="1:12" ht="15" x14ac:dyDescent="0.25">
      <c r="A140" s="14"/>
      <c r="B140" s="15"/>
      <c r="C140" s="11"/>
      <c r="D140" s="7" t="s">
        <v>28</v>
      </c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14"/>
      <c r="B141" s="15"/>
      <c r="C141" s="11"/>
      <c r="D141" s="7" t="s">
        <v>29</v>
      </c>
      <c r="E141" s="40"/>
      <c r="F141" s="41"/>
      <c r="G141" s="41"/>
      <c r="H141" s="41"/>
      <c r="I141" s="41"/>
      <c r="J141" s="41"/>
      <c r="K141" s="42"/>
      <c r="L141" s="41"/>
    </row>
    <row r="142" spans="1:12" ht="15" x14ac:dyDescent="0.25">
      <c r="A142" s="14"/>
      <c r="B142" s="15"/>
      <c r="C142" s="11"/>
      <c r="D142" s="7" t="s">
        <v>30</v>
      </c>
      <c r="E142" s="40"/>
      <c r="F142" s="41"/>
      <c r="G142" s="41"/>
      <c r="H142" s="41"/>
      <c r="I142" s="41"/>
      <c r="J142" s="41"/>
      <c r="K142" s="42"/>
      <c r="L142" s="41"/>
    </row>
    <row r="143" spans="1:12" ht="15" x14ac:dyDescent="0.25">
      <c r="A143" s="14"/>
      <c r="B143" s="15"/>
      <c r="C143" s="11"/>
      <c r="D143" s="7" t="s">
        <v>31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14"/>
      <c r="B144" s="15"/>
      <c r="C144" s="11"/>
      <c r="D144" s="7" t="s">
        <v>32</v>
      </c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14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14"/>
      <c r="B146" s="15"/>
      <c r="C146" s="11"/>
      <c r="D146" s="6"/>
      <c r="E146" s="40"/>
      <c r="F146" s="41"/>
      <c r="G146" s="41"/>
      <c r="H146" s="41"/>
      <c r="I146" s="41"/>
      <c r="J146" s="41"/>
      <c r="K146" s="42"/>
      <c r="L146" s="41"/>
    </row>
    <row r="147" spans="1:12" ht="15" x14ac:dyDescent="0.25">
      <c r="A147" s="16"/>
      <c r="B147" s="17"/>
      <c r="C147" s="8"/>
      <c r="D147" s="18" t="s">
        <v>33</v>
      </c>
      <c r="E147" s="9"/>
      <c r="F147" s="19">
        <f>SUM(F138:F146)</f>
        <v>0</v>
      </c>
      <c r="G147" s="19">
        <f>SUM(G138:G146)</f>
        <v>0</v>
      </c>
      <c r="H147" s="19">
        <f>SUM(H138:H146)</f>
        <v>0</v>
      </c>
      <c r="I147" s="19">
        <f>SUM(I138:I146)</f>
        <v>0</v>
      </c>
      <c r="J147" s="19">
        <f>SUM(J138:J146)</f>
        <v>0</v>
      </c>
      <c r="K147" s="25"/>
      <c r="L147" s="19">
        <f>SUM(L138:L146)</f>
        <v>0</v>
      </c>
    </row>
    <row r="148" spans="1:12" ht="15.75" thickBot="1" x14ac:dyDescent="0.25">
      <c r="A148" s="33">
        <f>A128</f>
        <v>2</v>
      </c>
      <c r="B148" s="33">
        <f>B128</f>
        <v>7</v>
      </c>
      <c r="C148" s="158" t="s">
        <v>4</v>
      </c>
      <c r="D148" s="159"/>
      <c r="E148" s="31"/>
      <c r="F148" s="32">
        <f>F137+F147</f>
        <v>720</v>
      </c>
      <c r="G148" s="32">
        <f>G137+G147</f>
        <v>24.107422400000004</v>
      </c>
      <c r="H148" s="32">
        <f>H137+H147</f>
        <v>22.635846080000007</v>
      </c>
      <c r="I148" s="32">
        <f>I137+I147</f>
        <v>85.02536400000001</v>
      </c>
      <c r="J148" s="32">
        <f>J137+J147</f>
        <v>643.48979008000003</v>
      </c>
      <c r="K148" s="32"/>
      <c r="L148" s="32">
        <f>L137+L147</f>
        <v>88.460000000000008</v>
      </c>
    </row>
    <row r="149" spans="1:12" ht="51" x14ac:dyDescent="0.25">
      <c r="A149" s="20">
        <v>2</v>
      </c>
      <c r="B149" s="21">
        <v>8</v>
      </c>
      <c r="C149" s="22" t="s">
        <v>20</v>
      </c>
      <c r="D149" s="80" t="s">
        <v>21</v>
      </c>
      <c r="E149" s="107" t="s">
        <v>53</v>
      </c>
      <c r="F149" s="108" t="s">
        <v>41</v>
      </c>
      <c r="G149" s="110">
        <v>4.4938399999999996</v>
      </c>
      <c r="H149" s="110">
        <v>7.65944</v>
      </c>
      <c r="I149" s="136">
        <v>7.0758000000000001</v>
      </c>
      <c r="J149" s="137">
        <v>115.4</v>
      </c>
      <c r="K149" s="111">
        <v>124</v>
      </c>
      <c r="L149" s="150">
        <v>23.51</v>
      </c>
    </row>
    <row r="150" spans="1:12" ht="39" thickBot="1" x14ac:dyDescent="0.3">
      <c r="A150" s="23"/>
      <c r="B150" s="15"/>
      <c r="C150" s="11"/>
      <c r="D150" s="75"/>
      <c r="E150" s="138" t="s">
        <v>54</v>
      </c>
      <c r="F150" s="78">
        <v>200</v>
      </c>
      <c r="G150" s="139">
        <v>11.6</v>
      </c>
      <c r="H150" s="139">
        <v>7.35</v>
      </c>
      <c r="I150" s="139">
        <v>59.07</v>
      </c>
      <c r="J150" s="78">
        <v>379</v>
      </c>
      <c r="K150" s="92">
        <v>315</v>
      </c>
      <c r="L150" s="153">
        <v>65.52</v>
      </c>
    </row>
    <row r="151" spans="1:12" ht="15.75" thickBot="1" x14ac:dyDescent="0.3">
      <c r="A151" s="23"/>
      <c r="B151" s="15"/>
      <c r="C151" s="11"/>
      <c r="D151" s="101" t="s">
        <v>30</v>
      </c>
      <c r="E151" s="142" t="s">
        <v>86</v>
      </c>
      <c r="F151" s="143">
        <v>180</v>
      </c>
      <c r="G151" s="144">
        <v>0.9</v>
      </c>
      <c r="H151" s="145">
        <v>0.2</v>
      </c>
      <c r="I151" s="145">
        <v>18.2</v>
      </c>
      <c r="J151" s="145">
        <v>83</v>
      </c>
      <c r="K151" s="141">
        <v>537</v>
      </c>
      <c r="L151" s="153">
        <v>14.45</v>
      </c>
    </row>
    <row r="152" spans="1:12" ht="15.75" customHeight="1" x14ac:dyDescent="0.25">
      <c r="A152" s="23"/>
      <c r="B152" s="15"/>
      <c r="C152" s="11"/>
      <c r="D152" s="81" t="s">
        <v>23</v>
      </c>
      <c r="E152" s="140" t="s">
        <v>44</v>
      </c>
      <c r="F152" s="91">
        <v>30</v>
      </c>
      <c r="G152" s="89">
        <f>2.25*F152/30</f>
        <v>2.25</v>
      </c>
      <c r="H152" s="90">
        <f>0.3*F152/30</f>
        <v>0.3</v>
      </c>
      <c r="I152" s="90">
        <f>15.3*F152/30</f>
        <v>15.3</v>
      </c>
      <c r="J152" s="91">
        <f>75*F152/30</f>
        <v>75</v>
      </c>
      <c r="K152" s="141">
        <v>114</v>
      </c>
      <c r="L152" s="153">
        <v>2.8</v>
      </c>
    </row>
    <row r="153" spans="1:12" ht="15.75" customHeight="1" x14ac:dyDescent="0.25">
      <c r="A153" s="23"/>
      <c r="B153" s="15"/>
      <c r="C153" s="11"/>
      <c r="D153" s="7"/>
      <c r="E153" s="140"/>
      <c r="F153" s="91"/>
      <c r="G153" s="89"/>
      <c r="H153" s="90"/>
      <c r="I153" s="90"/>
      <c r="J153" s="91"/>
      <c r="K153" s="141"/>
      <c r="L153" s="153"/>
    </row>
    <row r="154" spans="1:12" ht="15" x14ac:dyDescent="0.25">
      <c r="A154" s="23"/>
      <c r="B154" s="15"/>
      <c r="C154" s="11"/>
      <c r="D154" s="81" t="s">
        <v>24</v>
      </c>
      <c r="E154" s="40" t="s">
        <v>65</v>
      </c>
      <c r="F154" s="91">
        <v>150</v>
      </c>
      <c r="G154" s="90">
        <v>0.6</v>
      </c>
      <c r="H154" s="90">
        <v>0.45</v>
      </c>
      <c r="I154" s="90">
        <v>15.45</v>
      </c>
      <c r="J154" s="90">
        <v>70.5</v>
      </c>
      <c r="K154" s="146">
        <v>847</v>
      </c>
      <c r="L154" s="153">
        <v>20.100000000000001</v>
      </c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3"/>
      <c r="B156" s="15"/>
      <c r="C156" s="11"/>
      <c r="D156" s="6"/>
      <c r="E156" s="40"/>
      <c r="F156" s="41"/>
      <c r="G156" s="41"/>
      <c r="H156" s="41"/>
      <c r="I156" s="41"/>
      <c r="J156" s="41"/>
      <c r="K156" s="42"/>
      <c r="L156" s="41"/>
    </row>
    <row r="157" spans="1:12" ht="15" x14ac:dyDescent="0.25">
      <c r="A157" s="24"/>
      <c r="B157" s="17"/>
      <c r="C157" s="8"/>
      <c r="D157" s="18" t="s">
        <v>33</v>
      </c>
      <c r="E157" s="9"/>
      <c r="F157" s="19">
        <v>780</v>
      </c>
      <c r="G157" s="19">
        <f>SUM(G149:G156)</f>
        <v>19.84384</v>
      </c>
      <c r="H157" s="19">
        <f>SUM(H149:H156)</f>
        <v>15.959439999999999</v>
      </c>
      <c r="I157" s="19">
        <f>SUM(I149:I156)</f>
        <v>115.0958</v>
      </c>
      <c r="J157" s="19">
        <f>SUM(J149:J156)</f>
        <v>722.9</v>
      </c>
      <c r="K157" s="25"/>
      <c r="L157" s="19">
        <f>SUM(L149:L156)</f>
        <v>126.38</v>
      </c>
    </row>
    <row r="158" spans="1:12" ht="15" x14ac:dyDescent="0.25">
      <c r="A158" s="26">
        <f>A149</f>
        <v>2</v>
      </c>
      <c r="B158" s="13">
        <v>8</v>
      </c>
      <c r="C158" s="10" t="s">
        <v>25</v>
      </c>
      <c r="D158" s="7" t="s">
        <v>26</v>
      </c>
      <c r="E158" s="40"/>
      <c r="F158" s="41"/>
      <c r="G158" s="41"/>
      <c r="H158" s="41"/>
      <c r="I158" s="41"/>
      <c r="J158" s="41"/>
      <c r="K158" s="42"/>
      <c r="L158" s="41"/>
    </row>
    <row r="159" spans="1:12" ht="15" x14ac:dyDescent="0.25">
      <c r="A159" s="23"/>
      <c r="B159" s="15"/>
      <c r="C159" s="11"/>
      <c r="D159" s="7" t="s">
        <v>27</v>
      </c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28</v>
      </c>
      <c r="E160" s="40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3"/>
      <c r="B161" s="15"/>
      <c r="C161" s="11"/>
      <c r="D161" s="7" t="s">
        <v>29</v>
      </c>
      <c r="E161" s="40"/>
      <c r="F161" s="41"/>
      <c r="G161" s="41"/>
      <c r="H161" s="41"/>
      <c r="I161" s="41"/>
      <c r="J161" s="41"/>
      <c r="K161" s="42"/>
      <c r="L161" s="41"/>
    </row>
    <row r="162" spans="1:12" ht="15" x14ac:dyDescent="0.25">
      <c r="A162" s="23"/>
      <c r="B162" s="15"/>
      <c r="C162" s="11"/>
      <c r="D162" s="7" t="s">
        <v>30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7" t="s">
        <v>31</v>
      </c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7" t="s">
        <v>32</v>
      </c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3"/>
      <c r="B165" s="15"/>
      <c r="C165" s="11"/>
      <c r="D165" s="6"/>
      <c r="E165" s="40"/>
      <c r="F165" s="41"/>
      <c r="G165" s="41"/>
      <c r="H165" s="41"/>
      <c r="I165" s="41"/>
      <c r="J165" s="41"/>
      <c r="K165" s="42"/>
      <c r="L165" s="41"/>
    </row>
    <row r="166" spans="1:12" ht="15" x14ac:dyDescent="0.25">
      <c r="A166" s="23"/>
      <c r="B166" s="15"/>
      <c r="C166" s="11"/>
      <c r="D166" s="6"/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7"/>
      <c r="C167" s="8"/>
      <c r="D167" s="18" t="s">
        <v>33</v>
      </c>
      <c r="E167" s="9"/>
      <c r="F167" s="19">
        <f>SUM(F158:F166)</f>
        <v>0</v>
      </c>
      <c r="G167" s="19">
        <f>SUM(G158:G166)</f>
        <v>0</v>
      </c>
      <c r="H167" s="19">
        <f>SUM(H158:H166)</f>
        <v>0</v>
      </c>
      <c r="I167" s="19">
        <f>SUM(I158:I166)</f>
        <v>0</v>
      </c>
      <c r="J167" s="19">
        <f>SUM(J158:J166)</f>
        <v>0</v>
      </c>
      <c r="K167" s="25"/>
      <c r="L167" s="19">
        <f>SUM(L158:L166)</f>
        <v>0</v>
      </c>
    </row>
    <row r="168" spans="1:12" ht="15.75" thickBot="1" x14ac:dyDescent="0.25">
      <c r="A168" s="29">
        <f>A149</f>
        <v>2</v>
      </c>
      <c r="B168" s="30">
        <f>B149</f>
        <v>8</v>
      </c>
      <c r="C168" s="158" t="s">
        <v>4</v>
      </c>
      <c r="D168" s="159"/>
      <c r="E168" s="31"/>
      <c r="F168" s="32">
        <f>F157+F167</f>
        <v>780</v>
      </c>
      <c r="G168" s="32">
        <f>G157+G167</f>
        <v>19.84384</v>
      </c>
      <c r="H168" s="32">
        <f>H157+H167</f>
        <v>15.959439999999999</v>
      </c>
      <c r="I168" s="32">
        <f>I157+I167</f>
        <v>115.0958</v>
      </c>
      <c r="J168" s="32">
        <f>J157+J167</f>
        <v>722.9</v>
      </c>
      <c r="K168" s="32"/>
      <c r="L168" s="32">
        <f>L157+L167</f>
        <v>126.38</v>
      </c>
    </row>
    <row r="169" spans="1:12" ht="51" x14ac:dyDescent="0.25">
      <c r="A169" s="20">
        <v>2</v>
      </c>
      <c r="B169" s="21">
        <v>9</v>
      </c>
      <c r="C169" s="22" t="s">
        <v>20</v>
      </c>
      <c r="D169" s="5" t="s">
        <v>21</v>
      </c>
      <c r="E169" s="107" t="s">
        <v>55</v>
      </c>
      <c r="F169" s="108">
        <v>220</v>
      </c>
      <c r="G169" s="136">
        <v>4.7375999999999996</v>
      </c>
      <c r="H169" s="136">
        <v>7.1543999999999999</v>
      </c>
      <c r="I169" s="136">
        <v>14.869400000000001</v>
      </c>
      <c r="J169" s="136">
        <v>142.8176</v>
      </c>
      <c r="K169" s="111">
        <v>115</v>
      </c>
      <c r="L169" s="150">
        <v>13.55</v>
      </c>
    </row>
    <row r="170" spans="1:12" ht="25.5" x14ac:dyDescent="0.25">
      <c r="A170" s="23"/>
      <c r="B170" s="15"/>
      <c r="C170" s="11"/>
      <c r="D170" s="6"/>
      <c r="E170" s="87" t="s">
        <v>95</v>
      </c>
      <c r="F170" s="91">
        <v>90</v>
      </c>
      <c r="G170" s="113">
        <v>33.950000000000003</v>
      </c>
      <c r="H170" s="113">
        <v>26.21</v>
      </c>
      <c r="I170" s="113">
        <v>36.82</v>
      </c>
      <c r="J170" s="113">
        <v>315</v>
      </c>
      <c r="K170" s="148" t="s">
        <v>94</v>
      </c>
      <c r="L170" s="153">
        <v>68.930000000000007</v>
      </c>
    </row>
    <row r="171" spans="1:12" ht="25.5" x14ac:dyDescent="0.25">
      <c r="A171" s="23"/>
      <c r="B171" s="15"/>
      <c r="C171" s="11"/>
      <c r="D171" s="60" t="s">
        <v>29</v>
      </c>
      <c r="E171" s="87" t="s">
        <v>56</v>
      </c>
      <c r="F171" s="91">
        <v>150</v>
      </c>
      <c r="G171" s="122">
        <v>3.6039599999999998</v>
      </c>
      <c r="H171" s="97">
        <v>4.7816999999999998</v>
      </c>
      <c r="I171" s="113">
        <v>36.443452999999998</v>
      </c>
      <c r="J171" s="90">
        <v>203.2</v>
      </c>
      <c r="K171" s="92">
        <v>552</v>
      </c>
      <c r="L171" s="153">
        <v>9.41</v>
      </c>
    </row>
    <row r="172" spans="1:12" ht="25.5" x14ac:dyDescent="0.25">
      <c r="A172" s="23"/>
      <c r="B172" s="15"/>
      <c r="C172" s="11"/>
      <c r="D172" s="81" t="s">
        <v>22</v>
      </c>
      <c r="E172" s="121" t="s">
        <v>57</v>
      </c>
      <c r="F172" s="91">
        <v>180</v>
      </c>
      <c r="G172" s="89">
        <f>1.81*F172/200</f>
        <v>1.629</v>
      </c>
      <c r="H172" s="89">
        <f>1.67*F172/200</f>
        <v>1.5029999999999999</v>
      </c>
      <c r="I172" s="89">
        <f>13.22*F172/200</f>
        <v>11.898</v>
      </c>
      <c r="J172" s="91">
        <f>75*F172/200</f>
        <v>67.5</v>
      </c>
      <c r="K172" s="92">
        <v>1184</v>
      </c>
      <c r="L172" s="153">
        <v>5.9</v>
      </c>
    </row>
    <row r="173" spans="1:12" ht="15" x14ac:dyDescent="0.25">
      <c r="A173" s="23"/>
      <c r="B173" s="15"/>
      <c r="C173" s="11"/>
      <c r="D173" s="81" t="s">
        <v>23</v>
      </c>
      <c r="E173" s="87" t="s">
        <v>42</v>
      </c>
      <c r="F173" s="117">
        <v>20</v>
      </c>
      <c r="G173" s="89">
        <v>1.32</v>
      </c>
      <c r="H173" s="118">
        <v>0.22</v>
      </c>
      <c r="I173" s="89">
        <v>8.1999999999999993</v>
      </c>
      <c r="J173" s="91">
        <v>40</v>
      </c>
      <c r="K173" s="92">
        <v>115</v>
      </c>
      <c r="L173" s="153">
        <v>1.29</v>
      </c>
    </row>
    <row r="174" spans="1:12" ht="15" x14ac:dyDescent="0.25">
      <c r="A174" s="23"/>
      <c r="B174" s="15"/>
      <c r="C174" s="11"/>
      <c r="D174" s="7"/>
      <c r="E174" s="87" t="s">
        <v>44</v>
      </c>
      <c r="F174" s="91">
        <v>30</v>
      </c>
      <c r="G174" s="89">
        <v>2.25</v>
      </c>
      <c r="H174" s="90">
        <v>0.3</v>
      </c>
      <c r="I174" s="90">
        <v>15.3</v>
      </c>
      <c r="J174" s="91">
        <v>75</v>
      </c>
      <c r="K174" s="92">
        <v>114</v>
      </c>
      <c r="L174" s="153">
        <v>2.8</v>
      </c>
    </row>
    <row r="175" spans="1:12" ht="15" x14ac:dyDescent="0.25">
      <c r="A175" s="23"/>
      <c r="B175" s="15"/>
      <c r="C175" s="11"/>
      <c r="D175" s="81" t="s">
        <v>24</v>
      </c>
      <c r="E175" s="40"/>
      <c r="F175" s="41"/>
      <c r="G175" s="41"/>
      <c r="H175" s="41"/>
      <c r="I175" s="41"/>
      <c r="J175" s="41"/>
      <c r="K175" s="42"/>
      <c r="L175" s="153"/>
    </row>
    <row r="176" spans="1:12" ht="15" x14ac:dyDescent="0.25">
      <c r="A176" s="23"/>
      <c r="B176" s="15"/>
      <c r="C176" s="11"/>
      <c r="D176" s="82" t="s">
        <v>26</v>
      </c>
      <c r="E176" s="87" t="s">
        <v>87</v>
      </c>
      <c r="F176" s="91">
        <v>60</v>
      </c>
      <c r="G176" s="89">
        <v>1.86</v>
      </c>
      <c r="H176" s="89">
        <v>0.12</v>
      </c>
      <c r="I176" s="90">
        <v>3.9</v>
      </c>
      <c r="J176" s="91">
        <v>24</v>
      </c>
      <c r="K176" s="147">
        <v>50</v>
      </c>
      <c r="L176" s="153">
        <v>8.65</v>
      </c>
    </row>
    <row r="177" spans="1:12" ht="15" x14ac:dyDescent="0.25">
      <c r="A177" s="23"/>
      <c r="B177" s="15"/>
      <c r="C177" s="11"/>
      <c r="D177" s="6"/>
      <c r="E177" s="40"/>
      <c r="F177" s="41"/>
      <c r="G177" s="41"/>
      <c r="H177" s="41"/>
      <c r="I177" s="41"/>
      <c r="J177" s="41"/>
      <c r="K177" s="42"/>
      <c r="L177" s="41"/>
    </row>
    <row r="178" spans="1:12" ht="15" x14ac:dyDescent="0.25">
      <c r="A178" s="24"/>
      <c r="B178" s="17"/>
      <c r="C178" s="8"/>
      <c r="D178" s="18" t="s">
        <v>33</v>
      </c>
      <c r="E178" s="9"/>
      <c r="F178" s="19">
        <v>750</v>
      </c>
      <c r="G178" s="19">
        <f>SUM(G169:G177)</f>
        <v>49.350560000000002</v>
      </c>
      <c r="H178" s="19">
        <f>SUM(H169:H177)</f>
        <v>40.289099999999998</v>
      </c>
      <c r="I178" s="19">
        <f>SUM(I169:I177)</f>
        <v>127.430853</v>
      </c>
      <c r="J178" s="19">
        <f>SUM(J169:J177)</f>
        <v>867.5175999999999</v>
      </c>
      <c r="K178" s="25"/>
      <c r="L178" s="19">
        <f>SUM(L169:L177)</f>
        <v>110.53000000000002</v>
      </c>
    </row>
    <row r="179" spans="1:12" ht="15" x14ac:dyDescent="0.25">
      <c r="A179" s="26">
        <f>A169</f>
        <v>2</v>
      </c>
      <c r="B179" s="13">
        <v>9</v>
      </c>
      <c r="C179" s="10" t="s">
        <v>25</v>
      </c>
      <c r="D179" s="7" t="s">
        <v>26</v>
      </c>
      <c r="E179" s="40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3"/>
      <c r="B180" s="15"/>
      <c r="C180" s="11"/>
      <c r="D180" s="7" t="s">
        <v>27</v>
      </c>
      <c r="E180" s="40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3"/>
      <c r="B181" s="15"/>
      <c r="C181" s="11"/>
      <c r="D181" s="7" t="s">
        <v>28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7" t="s">
        <v>29</v>
      </c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7" t="s">
        <v>30</v>
      </c>
      <c r="E183" s="40"/>
      <c r="F183" s="41"/>
      <c r="G183" s="41"/>
      <c r="H183" s="41"/>
      <c r="I183" s="41"/>
      <c r="J183" s="41"/>
      <c r="K183" s="42"/>
      <c r="L183" s="41"/>
    </row>
    <row r="184" spans="1:12" ht="15" x14ac:dyDescent="0.25">
      <c r="A184" s="23"/>
      <c r="B184" s="15"/>
      <c r="C184" s="11"/>
      <c r="D184" s="7" t="s">
        <v>31</v>
      </c>
      <c r="E184" s="40"/>
      <c r="F184" s="41"/>
      <c r="G184" s="41"/>
      <c r="H184" s="41"/>
      <c r="I184" s="41"/>
      <c r="J184" s="41"/>
      <c r="K184" s="42"/>
      <c r="L184" s="41"/>
    </row>
    <row r="185" spans="1:12" ht="15" x14ac:dyDescent="0.25">
      <c r="A185" s="23"/>
      <c r="B185" s="15"/>
      <c r="C185" s="11"/>
      <c r="D185" s="7" t="s">
        <v>32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6"/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6"/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4"/>
      <c r="B188" s="17"/>
      <c r="C188" s="8"/>
      <c r="D188" s="18" t="s">
        <v>33</v>
      </c>
      <c r="E188" s="9"/>
      <c r="F188" s="19">
        <f>SUM(F179:F187)</f>
        <v>0</v>
      </c>
      <c r="G188" s="19">
        <f>SUM(G179:G187)</f>
        <v>0</v>
      </c>
      <c r="H188" s="19">
        <f>SUM(H179:H187)</f>
        <v>0</v>
      </c>
      <c r="I188" s="19">
        <f>SUM(I179:I187)</f>
        <v>0</v>
      </c>
      <c r="J188" s="19">
        <f>SUM(J179:J187)</f>
        <v>0</v>
      </c>
      <c r="K188" s="25"/>
      <c r="L188" s="19">
        <f>SUM(L179:L187)</f>
        <v>0</v>
      </c>
    </row>
    <row r="189" spans="1:12" ht="15.75" thickBot="1" x14ac:dyDescent="0.25">
      <c r="A189" s="29">
        <f>A169</f>
        <v>2</v>
      </c>
      <c r="B189" s="30">
        <f>B169</f>
        <v>9</v>
      </c>
      <c r="C189" s="158" t="s">
        <v>4</v>
      </c>
      <c r="D189" s="159"/>
      <c r="E189" s="31"/>
      <c r="F189" s="32">
        <f>F178+F188</f>
        <v>750</v>
      </c>
      <c r="G189" s="32">
        <f>G178+G188</f>
        <v>49.350560000000002</v>
      </c>
      <c r="H189" s="32">
        <f>H178+H188</f>
        <v>40.289099999999998</v>
      </c>
      <c r="I189" s="32">
        <f>I178+I188</f>
        <v>127.430853</v>
      </c>
      <c r="J189" s="32">
        <f>J178+J188</f>
        <v>867.5175999999999</v>
      </c>
      <c r="K189" s="32"/>
      <c r="L189" s="32">
        <f>L178+L188</f>
        <v>110.53000000000002</v>
      </c>
    </row>
    <row r="190" spans="1:12" ht="38.25" x14ac:dyDescent="0.25">
      <c r="A190" s="20">
        <v>2</v>
      </c>
      <c r="B190" s="21">
        <v>10</v>
      </c>
      <c r="C190" s="22" t="s">
        <v>20</v>
      </c>
      <c r="D190" s="80" t="s">
        <v>21</v>
      </c>
      <c r="E190" s="87" t="s">
        <v>88</v>
      </c>
      <c r="F190" s="117">
        <v>150</v>
      </c>
      <c r="G190" s="98">
        <v>6.4859999999999998</v>
      </c>
      <c r="H190" s="98">
        <v>3.2010000000000001</v>
      </c>
      <c r="I190" s="98">
        <v>26.779900000000001</v>
      </c>
      <c r="J190" s="90">
        <v>161.9</v>
      </c>
      <c r="K190" s="126">
        <v>702</v>
      </c>
      <c r="L190" s="150">
        <v>11.23</v>
      </c>
    </row>
    <row r="191" spans="1:12" ht="38.25" x14ac:dyDescent="0.25">
      <c r="A191" s="23"/>
      <c r="B191" s="15"/>
      <c r="C191" s="11"/>
      <c r="D191" s="75"/>
      <c r="E191" s="87" t="s">
        <v>89</v>
      </c>
      <c r="F191" s="96" t="s">
        <v>93</v>
      </c>
      <c r="G191" s="98">
        <v>7.5087149999999996</v>
      </c>
      <c r="H191" s="98">
        <v>7.894285</v>
      </c>
      <c r="I191" s="98">
        <v>43.912343</v>
      </c>
      <c r="J191" s="89">
        <v>276.87279699999999</v>
      </c>
      <c r="K191" s="92">
        <v>714</v>
      </c>
      <c r="L191" s="153">
        <v>22.65</v>
      </c>
    </row>
    <row r="192" spans="1:12" ht="15" x14ac:dyDescent="0.25">
      <c r="A192" s="23"/>
      <c r="B192" s="15"/>
      <c r="C192" s="11"/>
      <c r="D192" s="101" t="s">
        <v>30</v>
      </c>
      <c r="E192" s="99" t="s">
        <v>90</v>
      </c>
      <c r="F192" s="91">
        <v>180</v>
      </c>
      <c r="G192" s="98">
        <v>1.3959999999999999</v>
      </c>
      <c r="H192" s="97">
        <v>1.42639</v>
      </c>
      <c r="I192" s="122">
        <v>1.9574</v>
      </c>
      <c r="J192" s="97">
        <v>26.250769999999999</v>
      </c>
      <c r="K192" s="79">
        <v>603</v>
      </c>
      <c r="L192" s="153">
        <v>4.2300000000000004</v>
      </c>
    </row>
    <row r="193" spans="1:12" ht="15" x14ac:dyDescent="0.25">
      <c r="A193" s="23"/>
      <c r="B193" s="15"/>
      <c r="C193" s="11"/>
      <c r="D193" s="81" t="s">
        <v>23</v>
      </c>
      <c r="E193" s="87" t="s">
        <v>44</v>
      </c>
      <c r="F193" s="91">
        <v>30</v>
      </c>
      <c r="G193" s="89">
        <v>2.25</v>
      </c>
      <c r="H193" s="90">
        <v>0.3</v>
      </c>
      <c r="I193" s="90">
        <v>15.3</v>
      </c>
      <c r="J193" s="91">
        <v>75</v>
      </c>
      <c r="K193" s="92">
        <v>114</v>
      </c>
      <c r="L193" s="153">
        <v>2.8</v>
      </c>
    </row>
    <row r="194" spans="1:12" ht="15" x14ac:dyDescent="0.25">
      <c r="A194" s="23"/>
      <c r="B194" s="15"/>
      <c r="C194" s="11"/>
      <c r="D194" s="81" t="s">
        <v>24</v>
      </c>
      <c r="E194" s="99"/>
      <c r="F194" s="91"/>
      <c r="G194" s="90"/>
      <c r="H194" s="90"/>
      <c r="I194" s="90"/>
      <c r="J194" s="100"/>
      <c r="K194" s="92"/>
      <c r="L194" s="153"/>
    </row>
    <row r="195" spans="1:12" ht="15" x14ac:dyDescent="0.25">
      <c r="A195" s="23"/>
      <c r="B195" s="15"/>
      <c r="C195" s="11"/>
      <c r="D195" s="6"/>
      <c r="E195" s="102" t="s">
        <v>91</v>
      </c>
      <c r="F195" s="103">
        <v>200</v>
      </c>
      <c r="G195" s="104">
        <v>5.6</v>
      </c>
      <c r="H195" s="104">
        <v>8</v>
      </c>
      <c r="I195" s="104">
        <v>8.4</v>
      </c>
      <c r="J195" s="105">
        <v>134</v>
      </c>
      <c r="K195" s="106">
        <v>535</v>
      </c>
      <c r="L195" s="153">
        <v>19.260000000000002</v>
      </c>
    </row>
    <row r="196" spans="1:12" ht="15" x14ac:dyDescent="0.25">
      <c r="A196" s="23"/>
      <c r="B196" s="15"/>
      <c r="C196" s="11"/>
      <c r="D196" s="6"/>
      <c r="E196" s="40"/>
      <c r="F196" s="41"/>
      <c r="G196" s="41"/>
      <c r="H196" s="41"/>
      <c r="I196" s="41"/>
      <c r="J196" s="41"/>
      <c r="K196" s="42"/>
      <c r="L196" s="41"/>
    </row>
    <row r="197" spans="1:12" ht="15.75" customHeight="1" x14ac:dyDescent="0.25">
      <c r="A197" s="24"/>
      <c r="B197" s="17"/>
      <c r="C197" s="8"/>
      <c r="D197" s="18" t="s">
        <v>33</v>
      </c>
      <c r="E197" s="9"/>
      <c r="F197" s="19">
        <v>660</v>
      </c>
      <c r="G197" s="19">
        <f>SUM(G190:G196)</f>
        <v>23.240715000000002</v>
      </c>
      <c r="H197" s="19">
        <f>SUM(H190:H196)</f>
        <v>20.821674999999999</v>
      </c>
      <c r="I197" s="19">
        <f>SUM(I190:I196)</f>
        <v>96.349643000000015</v>
      </c>
      <c r="J197" s="19">
        <f>SUM(J190:J196)</f>
        <v>674.02356699999996</v>
      </c>
      <c r="K197" s="25"/>
      <c r="L197" s="19">
        <f>SUM(L190:L196)</f>
        <v>60.17</v>
      </c>
    </row>
    <row r="198" spans="1:12" ht="15" x14ac:dyDescent="0.25">
      <c r="A198" s="26">
        <f>A190</f>
        <v>2</v>
      </c>
      <c r="B198" s="13">
        <v>10</v>
      </c>
      <c r="C198" s="10" t="s">
        <v>25</v>
      </c>
      <c r="D198" s="7" t="s">
        <v>26</v>
      </c>
      <c r="E198" s="40"/>
      <c r="F198" s="41"/>
      <c r="G198" s="41"/>
      <c r="H198" s="41"/>
      <c r="I198" s="41"/>
      <c r="J198" s="41"/>
      <c r="K198" s="42"/>
      <c r="L198" s="41"/>
    </row>
    <row r="199" spans="1:12" ht="15" x14ac:dyDescent="0.25">
      <c r="A199" s="23"/>
      <c r="B199" s="15"/>
      <c r="C199" s="11"/>
      <c r="D199" s="7" t="s">
        <v>27</v>
      </c>
      <c r="E199" s="40"/>
      <c r="F199" s="41"/>
      <c r="G199" s="41"/>
      <c r="H199" s="41"/>
      <c r="I199" s="41"/>
      <c r="J199" s="41"/>
      <c r="K199" s="42"/>
      <c r="L199" s="41"/>
    </row>
    <row r="200" spans="1:12" ht="15" x14ac:dyDescent="0.25">
      <c r="A200" s="23"/>
      <c r="B200" s="15"/>
      <c r="C200" s="11"/>
      <c r="D200" s="7" t="s">
        <v>28</v>
      </c>
      <c r="E200" s="40"/>
      <c r="F200" s="41"/>
      <c r="G200" s="41"/>
      <c r="H200" s="41"/>
      <c r="I200" s="41"/>
      <c r="J200" s="41"/>
      <c r="K200" s="42"/>
      <c r="L200" s="41"/>
    </row>
    <row r="201" spans="1:12" ht="15" x14ac:dyDescent="0.25">
      <c r="A201" s="23"/>
      <c r="B201" s="15"/>
      <c r="C201" s="11"/>
      <c r="D201" s="7" t="s">
        <v>29</v>
      </c>
      <c r="E201" s="40"/>
      <c r="F201" s="41"/>
      <c r="G201" s="41"/>
      <c r="H201" s="41"/>
      <c r="I201" s="41"/>
      <c r="J201" s="41"/>
      <c r="K201" s="42"/>
      <c r="L201" s="41"/>
    </row>
    <row r="202" spans="1:12" ht="15" x14ac:dyDescent="0.25">
      <c r="A202" s="23"/>
      <c r="B202" s="15"/>
      <c r="C202" s="11"/>
      <c r="D202" s="7" t="s">
        <v>30</v>
      </c>
      <c r="E202" s="40"/>
      <c r="F202" s="41"/>
      <c r="G202" s="41"/>
      <c r="H202" s="41"/>
      <c r="I202" s="41"/>
      <c r="J202" s="41"/>
      <c r="K202" s="42"/>
      <c r="L202" s="41"/>
    </row>
    <row r="203" spans="1:12" ht="15" x14ac:dyDescent="0.25">
      <c r="A203" s="23"/>
      <c r="B203" s="15"/>
      <c r="C203" s="11"/>
      <c r="D203" s="7" t="s">
        <v>31</v>
      </c>
      <c r="E203" s="40"/>
      <c r="F203" s="41"/>
      <c r="G203" s="41"/>
      <c r="H203" s="41"/>
      <c r="I203" s="41"/>
      <c r="J203" s="41"/>
      <c r="K203" s="42"/>
      <c r="L203" s="41"/>
    </row>
    <row r="204" spans="1:12" ht="15" x14ac:dyDescent="0.25">
      <c r="A204" s="23"/>
      <c r="B204" s="15"/>
      <c r="C204" s="11"/>
      <c r="D204" s="7" t="s">
        <v>32</v>
      </c>
      <c r="E204" s="40"/>
      <c r="F204" s="41"/>
      <c r="G204" s="41"/>
      <c r="H204" s="41"/>
      <c r="I204" s="41"/>
      <c r="J204" s="41"/>
      <c r="K204" s="42"/>
      <c r="L204" s="41"/>
    </row>
    <row r="205" spans="1:12" ht="15" x14ac:dyDescent="0.25">
      <c r="A205" s="23"/>
      <c r="B205" s="15"/>
      <c r="C205" s="11"/>
      <c r="D205" s="6"/>
      <c r="E205" s="40"/>
      <c r="F205" s="41"/>
      <c r="G205" s="41"/>
      <c r="H205" s="41"/>
      <c r="I205" s="41"/>
      <c r="J205" s="41"/>
      <c r="K205" s="42"/>
      <c r="L205" s="41"/>
    </row>
    <row r="206" spans="1:12" ht="15" x14ac:dyDescent="0.25">
      <c r="A206" s="23"/>
      <c r="B206" s="15"/>
      <c r="C206" s="11"/>
      <c r="D206" s="6"/>
      <c r="E206" s="40"/>
      <c r="F206" s="41"/>
      <c r="G206" s="41"/>
      <c r="H206" s="41"/>
      <c r="I206" s="41"/>
      <c r="J206" s="41"/>
      <c r="K206" s="42"/>
      <c r="L206" s="41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0</v>
      </c>
      <c r="G207" s="19">
        <f>SUM(G198:G206)</f>
        <v>0</v>
      </c>
      <c r="H207" s="19">
        <f>SUM(H198:H206)</f>
        <v>0</v>
      </c>
      <c r="I207" s="19">
        <f>SUM(I198:I206)</f>
        <v>0</v>
      </c>
      <c r="J207" s="19">
        <f>SUM(J198:J206)</f>
        <v>0</v>
      </c>
      <c r="K207" s="25"/>
      <c r="L207" s="19">
        <f>SUM(L198:L206)</f>
        <v>0</v>
      </c>
    </row>
    <row r="208" spans="1:12" ht="15" x14ac:dyDescent="0.2">
      <c r="A208" s="29">
        <f>A190</f>
        <v>2</v>
      </c>
      <c r="B208" s="30">
        <f>B190</f>
        <v>10</v>
      </c>
      <c r="C208" s="158" t="s">
        <v>4</v>
      </c>
      <c r="D208" s="159"/>
      <c r="E208" s="31"/>
      <c r="F208" s="32">
        <f>F197+F207</f>
        <v>660</v>
      </c>
      <c r="G208" s="32">
        <f>G197+G207</f>
        <v>23.240715000000002</v>
      </c>
      <c r="H208" s="32">
        <f>H197+H207</f>
        <v>20.821674999999999</v>
      </c>
      <c r="I208" s="32">
        <f>I197+I207</f>
        <v>96.349643000000015</v>
      </c>
      <c r="J208" s="32">
        <f>J197+J207</f>
        <v>674.02356699999996</v>
      </c>
      <c r="K208" s="32"/>
      <c r="L208" s="32">
        <f>L197+L207</f>
        <v>60.17</v>
      </c>
    </row>
    <row r="209" spans="1:12" x14ac:dyDescent="0.2">
      <c r="A209" s="27"/>
      <c r="B209" s="28"/>
      <c r="C209" s="160" t="s">
        <v>5</v>
      </c>
      <c r="D209" s="160"/>
      <c r="E209" s="160"/>
      <c r="F209" s="34">
        <f>(F26+F47+F67+F88+F107+F127+F148+F168+F189+F208)/(IF(F26=0,0,1)+IF(F47=0,0,1)+IF(F67=0,0,1)+IF(F88=0,0,1)+IF(F107=0,0,1)+IF(F127=0,0,1)+IF(F148=0,0,1)+IF(F168=0,0,1)+IF(F189=0,0,1)+IF(F208=0,0,1))</f>
        <v>776</v>
      </c>
      <c r="G209" s="34">
        <f>(G26+G47+G67+G88+G107+G127+G148+G168+G189+G208)/(IF(G26=0,0,1)+IF(G47=0,0,1)+IF(G67=0,0,1)+IF(G88=0,0,1)+IF(G107=0,0,1)+IF(G127=0,0,1)+IF(G148=0,0,1)+IF(G168=0,0,1)+IF(G189=0,0,1)+IF(G208=0,0,1))</f>
        <v>27.008369140000003</v>
      </c>
      <c r="H209" s="34">
        <f>(H26+H47+H67+H88+H107+H127+H148+H168+H189+H208)/(IF(H26=0,0,1)+IF(H47=0,0,1)+IF(H67=0,0,1)+IF(H88=0,0,1)+IF(H107=0,0,1)+IF(H127=0,0,1)+IF(H148=0,0,1)+IF(H168=0,0,1)+IF(H189=0,0,1)+IF(H208=0,0,1))</f>
        <v>24.186667008000004</v>
      </c>
      <c r="I209" s="34">
        <f>(I26+I47+I67+I88+I107+I127+I148+I168+I189+I208)/(IF(I26=0,0,1)+IF(I47=0,0,1)+IF(I67=0,0,1)+IF(I88=0,0,1)+IF(I107=0,0,1)+IF(I127=0,0,1)+IF(I148=0,0,1)+IF(I168=0,0,1)+IF(I189=0,0,1)+IF(I208=0,0,1))</f>
        <v>93.211677376999987</v>
      </c>
      <c r="J209" s="34">
        <f>(J26+J47+J67+J88+J107+J127+J148+J168+J189+J208)/(IF(J26=0,0,1)+IF(J47=0,0,1)+IF(J67=0,0,1)+IF(J88=0,0,1)+IF(J107=0,0,1)+IF(J127=0,0,1)+IF(J148=0,0,1)+IF(J168=0,0,1)+IF(J189=0,0,1)+IF(J208=0,0,1))</f>
        <v>707.51198682769996</v>
      </c>
      <c r="K209" s="34"/>
      <c r="L209" s="34">
        <f>(L26+L47+L67+L88+L107+L127+L148+L168+L189+L208)/(IF(L26=0,0,1)+IF(L47=0,0,1)+IF(L67=0,0,1)+IF(L88=0,0,1)+IF(L107=0,0,1)+IF(L127=0,0,1)+IF(L148=0,0,1)+IF(L168=0,0,1)+IF(L189=0,0,1)+IF(L208=0,0,1))</f>
        <v>93.185999999999993</v>
      </c>
    </row>
  </sheetData>
  <mergeCells count="14">
    <mergeCell ref="C107:D107"/>
    <mergeCell ref="C26:D26"/>
    <mergeCell ref="C209:E209"/>
    <mergeCell ref="C208:D208"/>
    <mergeCell ref="C127:D127"/>
    <mergeCell ref="C148:D148"/>
    <mergeCell ref="C168:D168"/>
    <mergeCell ref="C189:D189"/>
    <mergeCell ref="C1:E1"/>
    <mergeCell ref="H1:K1"/>
    <mergeCell ref="H2:K2"/>
    <mergeCell ref="C47:D47"/>
    <mergeCell ref="C67:D67"/>
    <mergeCell ref="C88:D8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типовое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POWER_DKS</cp:lastModifiedBy>
  <cp:lastPrinted>2025-11-14T09:52:58Z</cp:lastPrinted>
  <dcterms:created xsi:type="dcterms:W3CDTF">2022-05-16T14:23:56Z</dcterms:created>
  <dcterms:modified xsi:type="dcterms:W3CDTF">2026-02-02T07:49:31Z</dcterms:modified>
</cp:coreProperties>
</file>